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035" windowHeight="11760" firstSheet="1" activeTab="1"/>
  </bookViews>
  <sheets>
    <sheet name="By Department" sheetId="1" state="hidden" r:id="rId1"/>
    <sheet name="By Agency" sheetId="2" r:id="rId2"/>
    <sheet name="Graph" sheetId="3" state="hidden" r:id="rId3"/>
  </sheets>
  <externalReferences>
    <externalReference r:id="rId4"/>
    <externalReference r:id="rId5"/>
  </externalReferences>
  <definedNames>
    <definedName name="_xlnm.Print_Area" localSheetId="1">'By Agency'!$A$1:$F$372</definedName>
    <definedName name="_xlnm.Print_Area" localSheetId="0">'By Department'!$A$1:$N$64</definedName>
    <definedName name="_xlnm.Print_Area" localSheetId="2">Graph!$A$10:$K$46</definedName>
    <definedName name="_xlnm.Print_Titles" localSheetId="1">'By Agency'!$1:$11</definedName>
    <definedName name="Z_32FD75DB_C2F2_4294_8471_7CD68BDD134B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92A72121_270A_4D07_961C_15515D7CE906_.wvu.Cols" localSheetId="1" hidden="1">'By Agency'!#REF!,'By Agency'!#REF!,'By Agency'!#REF!,'By Agency'!#REF!,'By Agency'!#REF!</definedName>
    <definedName name="Z_92A72121_270A_4D07_961C_15515D7CE906_.wvu.PrintArea" localSheetId="1" hidden="1">'By Agency'!$A$11:$A$371</definedName>
    <definedName name="Z_92A72121_270A_4D07_961C_15515D7CE906_.wvu.PrintTitles" localSheetId="1" hidden="1">'By Agency'!$1:$10</definedName>
    <definedName name="Z_92A72121_270A_4D07_961C_15515D7CE906_.wvu.Rows" localSheetId="1" hidden="1">'By Agency'!#REF!,'By Agency'!#REF!,'By Agency'!#REF!,'By Agency'!#REF!,'By Agency'!#REF!,'By Agency'!#REF!,'By Agency'!$305:$305,'By Agency'!#REF!,'By Agency'!#REF!,'By Agency'!#REF!,'By Agency'!#REF!,'By Agency'!$335:$335,'By Agency'!#REF!,'By Agency'!#REF!,'By Agency'!#REF!,'By Agency'!#REF!,'By Agency'!#REF!,'By Agency'!#REF!</definedName>
    <definedName name="Z_A36966C3_2B91_49EA_8368_0F103F951C33_.wvu.Cols" localSheetId="1" hidden="1">'By Agency'!#REF!,'By Agency'!#REF!,'By Agency'!#REF!,'By Agency'!#REF!</definedName>
    <definedName name="Z_A36966C3_2B91_49EA_8368_0F103F951C33_.wvu.PrintArea" localSheetId="1" hidden="1">'By Agency'!$A$11:$A$371</definedName>
    <definedName name="Z_A36966C3_2B91_49EA_8368_0F103F951C33_.wvu.PrintTitles" localSheetId="1" hidden="1">'By Agency'!$1:$10</definedName>
    <definedName name="Z_A36966C3_2B91_49EA_8368_0F103F951C33_.wvu.Rows" localSheetId="1" hidden="1">'By Agency'!#REF!,'By Agency'!#REF!,'By Agency'!#REF!,'By Agency'!#REF!,'By Agency'!#REF!,'By Agency'!$305:$305,'By Agency'!#REF!,'By Agency'!#REF!,'By Agency'!#REF!,'By Agency'!#REF!,'By Agency'!$335:$335,'By Agency'!#REF!,'By Agency'!#REF!,'By Agency'!#REF!,'By Agency'!#REF!,'By Agency'!#REF!,'By Agency'!#REF!</definedName>
  </definedNames>
  <calcPr calcId="124519" fullCalcOnLoad="1"/>
</workbook>
</file>

<file path=xl/calcChain.xml><?xml version="1.0" encoding="utf-8"?>
<calcChain xmlns="http://schemas.openxmlformats.org/spreadsheetml/2006/main">
  <c r="H7" i="3"/>
  <c r="C7"/>
  <c r="D7"/>
  <c r="E7"/>
  <c r="F7"/>
  <c r="G7"/>
  <c r="B7"/>
  <c r="H5"/>
  <c r="J5"/>
  <c r="K5" s="1"/>
  <c r="L5" s="1"/>
  <c r="M5" s="1"/>
  <c r="N5" s="1"/>
  <c r="O5" s="1"/>
  <c r="H6"/>
  <c r="J6"/>
  <c r="J8" s="1"/>
  <c r="B8" s="1"/>
  <c r="K6"/>
  <c r="A3" i="2"/>
  <c r="B13"/>
  <c r="B14"/>
  <c r="B15"/>
  <c r="B16"/>
  <c r="B17"/>
  <c r="C13"/>
  <c r="C14"/>
  <c r="C15"/>
  <c r="C16"/>
  <c r="C17"/>
  <c r="E17" s="1"/>
  <c r="F17" s="1"/>
  <c r="D13"/>
  <c r="D14"/>
  <c r="D15"/>
  <c r="D16"/>
  <c r="D17"/>
  <c r="B20"/>
  <c r="B19" s="1"/>
  <c r="C20"/>
  <c r="E20" s="1"/>
  <c r="E19" s="1"/>
  <c r="D20"/>
  <c r="D19" s="1"/>
  <c r="B23"/>
  <c r="B22" s="1"/>
  <c r="C23"/>
  <c r="C22" s="1"/>
  <c r="D23"/>
  <c r="D22"/>
  <c r="B26"/>
  <c r="C26"/>
  <c r="C25" s="1"/>
  <c r="D26"/>
  <c r="D25" s="1"/>
  <c r="B29"/>
  <c r="B30"/>
  <c r="B31"/>
  <c r="B32"/>
  <c r="B33"/>
  <c r="B34"/>
  <c r="B35"/>
  <c r="B36"/>
  <c r="B37"/>
  <c r="B38"/>
  <c r="B39"/>
  <c r="C29"/>
  <c r="E29" s="1"/>
  <c r="F29" s="1"/>
  <c r="C30"/>
  <c r="C31"/>
  <c r="C32"/>
  <c r="C33"/>
  <c r="C34"/>
  <c r="E34" s="1"/>
  <c r="F34" s="1"/>
  <c r="C35"/>
  <c r="C36"/>
  <c r="C37"/>
  <c r="C38"/>
  <c r="C39"/>
  <c r="D29"/>
  <c r="D30"/>
  <c r="E30" s="1"/>
  <c r="F30" s="1"/>
  <c r="D31"/>
  <c r="D32"/>
  <c r="D33"/>
  <c r="D34"/>
  <c r="D35"/>
  <c r="D36"/>
  <c r="E36" s="1"/>
  <c r="F36" s="1"/>
  <c r="D37"/>
  <c r="D38"/>
  <c r="E38" s="1"/>
  <c r="F38" s="1"/>
  <c r="D39"/>
  <c r="E35"/>
  <c r="E37"/>
  <c r="F37" s="1"/>
  <c r="B42"/>
  <c r="B43"/>
  <c r="C42"/>
  <c r="C41" s="1"/>
  <c r="C43"/>
  <c r="D42"/>
  <c r="D43"/>
  <c r="E43" s="1"/>
  <c r="B46"/>
  <c r="B45" s="1"/>
  <c r="B47"/>
  <c r="B48"/>
  <c r="B49"/>
  <c r="B50"/>
  <c r="C46"/>
  <c r="C47"/>
  <c r="C48"/>
  <c r="E48" s="1"/>
  <c r="C49"/>
  <c r="E49" s="1"/>
  <c r="F49" s="1"/>
  <c r="C50"/>
  <c r="D46"/>
  <c r="D47"/>
  <c r="D48"/>
  <c r="D49"/>
  <c r="D50"/>
  <c r="B52"/>
  <c r="C52"/>
  <c r="E52" s="1"/>
  <c r="D52"/>
  <c r="B55"/>
  <c r="B54" s="1"/>
  <c r="C55"/>
  <c r="C54" s="1"/>
  <c r="D55"/>
  <c r="D54" s="1"/>
  <c r="B58"/>
  <c r="B59"/>
  <c r="B60"/>
  <c r="F60" s="1"/>
  <c r="B61"/>
  <c r="B62"/>
  <c r="B63"/>
  <c r="C58"/>
  <c r="C59"/>
  <c r="C60"/>
  <c r="E60" s="1"/>
  <c r="C61"/>
  <c r="E61" s="1"/>
  <c r="C62"/>
  <c r="E62" s="1"/>
  <c r="C63"/>
  <c r="D58"/>
  <c r="E58" s="1"/>
  <c r="D59"/>
  <c r="D60"/>
  <c r="D61"/>
  <c r="D62"/>
  <c r="D63"/>
  <c r="E59"/>
  <c r="E63"/>
  <c r="F63" s="1"/>
  <c r="B66"/>
  <c r="B67"/>
  <c r="B68"/>
  <c r="B69"/>
  <c r="B70"/>
  <c r="B71"/>
  <c r="B72"/>
  <c r="B73"/>
  <c r="F73" s="1"/>
  <c r="B74"/>
  <c r="B75"/>
  <c r="B76"/>
  <c r="B77"/>
  <c r="B78"/>
  <c r="C66"/>
  <c r="E66" s="1"/>
  <c r="C67"/>
  <c r="C68"/>
  <c r="E68" s="1"/>
  <c r="F68" s="1"/>
  <c r="C69"/>
  <c r="E69" s="1"/>
  <c r="F69" s="1"/>
  <c r="C70"/>
  <c r="C71"/>
  <c r="C72"/>
  <c r="C73"/>
  <c r="C74"/>
  <c r="E74" s="1"/>
  <c r="C75"/>
  <c r="E75" s="1"/>
  <c r="F75" s="1"/>
  <c r="C76"/>
  <c r="E76" s="1"/>
  <c r="F76" s="1"/>
  <c r="C77"/>
  <c r="E77" s="1"/>
  <c r="F77" s="1"/>
  <c r="C78"/>
  <c r="D66"/>
  <c r="D67"/>
  <c r="D68"/>
  <c r="D69"/>
  <c r="D70"/>
  <c r="E70" s="1"/>
  <c r="F70" s="1"/>
  <c r="D71"/>
  <c r="E71" s="1"/>
  <c r="F71" s="1"/>
  <c r="D72"/>
  <c r="E72" s="1"/>
  <c r="F72" s="1"/>
  <c r="D73"/>
  <c r="D74"/>
  <c r="D75"/>
  <c r="D76"/>
  <c r="D77"/>
  <c r="D78"/>
  <c r="E78" s="1"/>
  <c r="F78" s="1"/>
  <c r="E73"/>
  <c r="B81"/>
  <c r="B82"/>
  <c r="B83"/>
  <c r="B84"/>
  <c r="C81"/>
  <c r="E81" s="1"/>
  <c r="C82"/>
  <c r="C83"/>
  <c r="C84"/>
  <c r="D81"/>
  <c r="D82"/>
  <c r="D83"/>
  <c r="E83" s="1"/>
  <c r="D84"/>
  <c r="E84" s="1"/>
  <c r="B87"/>
  <c r="B88"/>
  <c r="B89"/>
  <c r="C87"/>
  <c r="C88"/>
  <c r="C89"/>
  <c r="D87"/>
  <c r="D86" s="1"/>
  <c r="D88"/>
  <c r="D89"/>
  <c r="B92"/>
  <c r="B93"/>
  <c r="B94"/>
  <c r="B95"/>
  <c r="B96"/>
  <c r="B97"/>
  <c r="B98"/>
  <c r="F98" s="1"/>
  <c r="C92"/>
  <c r="C93"/>
  <c r="C94"/>
  <c r="E94" s="1"/>
  <c r="F94" s="1"/>
  <c r="C95"/>
  <c r="E95" s="1"/>
  <c r="C96"/>
  <c r="E96" s="1"/>
  <c r="F96" s="1"/>
  <c r="C97"/>
  <c r="C98"/>
  <c r="E98" s="1"/>
  <c r="D92"/>
  <c r="D93"/>
  <c r="D94"/>
  <c r="D95"/>
  <c r="D96"/>
  <c r="D97"/>
  <c r="D98"/>
  <c r="E92"/>
  <c r="E93"/>
  <c r="F92"/>
  <c r="F93"/>
  <c r="B101"/>
  <c r="B102"/>
  <c r="B103"/>
  <c r="B104"/>
  <c r="B105"/>
  <c r="B106"/>
  <c r="B107"/>
  <c r="B108"/>
  <c r="B109"/>
  <c r="B110"/>
  <c r="B111"/>
  <c r="C101"/>
  <c r="C100" s="1"/>
  <c r="C102"/>
  <c r="E102" s="1"/>
  <c r="F102" s="1"/>
  <c r="C103"/>
  <c r="C104"/>
  <c r="C105"/>
  <c r="C106"/>
  <c r="C107"/>
  <c r="C108"/>
  <c r="C109"/>
  <c r="E109" s="1"/>
  <c r="C110"/>
  <c r="E110" s="1"/>
  <c r="F110" s="1"/>
  <c r="C111"/>
  <c r="E111" s="1"/>
  <c r="F111" s="1"/>
  <c r="D101"/>
  <c r="D102"/>
  <c r="D103"/>
  <c r="D104"/>
  <c r="D105"/>
  <c r="E105" s="1"/>
  <c r="D106"/>
  <c r="E106" s="1"/>
  <c r="F106" s="1"/>
  <c r="D107"/>
  <c r="E107" s="1"/>
  <c r="F107" s="1"/>
  <c r="D108"/>
  <c r="D109"/>
  <c r="D110"/>
  <c r="D111"/>
  <c r="E103"/>
  <c r="F103" s="1"/>
  <c r="E108"/>
  <c r="F108" s="1"/>
  <c r="B114"/>
  <c r="B115"/>
  <c r="B116"/>
  <c r="B117"/>
  <c r="B118"/>
  <c r="B119"/>
  <c r="B120"/>
  <c r="B121"/>
  <c r="B122"/>
  <c r="C114"/>
  <c r="E114" s="1"/>
  <c r="C115"/>
  <c r="C116"/>
  <c r="E116" s="1"/>
  <c r="F116" s="1"/>
  <c r="C117"/>
  <c r="E117" s="1"/>
  <c r="F117" s="1"/>
  <c r="C118"/>
  <c r="C119"/>
  <c r="E119" s="1"/>
  <c r="C120"/>
  <c r="C121"/>
  <c r="C122"/>
  <c r="E122" s="1"/>
  <c r="F122" s="1"/>
  <c r="D114"/>
  <c r="D115"/>
  <c r="E115" s="1"/>
  <c r="F115" s="1"/>
  <c r="D116"/>
  <c r="D117"/>
  <c r="D118"/>
  <c r="D119"/>
  <c r="D120"/>
  <c r="D121"/>
  <c r="D122"/>
  <c r="B125"/>
  <c r="B124" s="1"/>
  <c r="B134"/>
  <c r="C125"/>
  <c r="C134"/>
  <c r="C124"/>
  <c r="D125"/>
  <c r="E125" s="1"/>
  <c r="D134"/>
  <c r="E134" s="1"/>
  <c r="F134" s="1"/>
  <c r="B126"/>
  <c r="F126" s="1"/>
  <c r="C126"/>
  <c r="E126" s="1"/>
  <c r="D126"/>
  <c r="B127"/>
  <c r="C127"/>
  <c r="D127"/>
  <c r="E127" s="1"/>
  <c r="F127" s="1"/>
  <c r="B128"/>
  <c r="C128"/>
  <c r="E128" s="1"/>
  <c r="D128"/>
  <c r="B129"/>
  <c r="C129"/>
  <c r="D129"/>
  <c r="B130"/>
  <c r="C130"/>
  <c r="E130" s="1"/>
  <c r="F130" s="1"/>
  <c r="D130"/>
  <c r="B131"/>
  <c r="F131" s="1"/>
  <c r="C131"/>
  <c r="E131" s="1"/>
  <c r="D131"/>
  <c r="B132"/>
  <c r="C132"/>
  <c r="D132"/>
  <c r="B133"/>
  <c r="F133" s="1"/>
  <c r="C133"/>
  <c r="E133" s="1"/>
  <c r="D133"/>
  <c r="B135"/>
  <c r="C135"/>
  <c r="D135"/>
  <c r="B136"/>
  <c r="C136"/>
  <c r="D136"/>
  <c r="B137"/>
  <c r="C137"/>
  <c r="D137"/>
  <c r="B138"/>
  <c r="C138"/>
  <c r="E138" s="1"/>
  <c r="D138"/>
  <c r="B139"/>
  <c r="C139"/>
  <c r="E139" s="1"/>
  <c r="F139" s="1"/>
  <c r="D139"/>
  <c r="B142"/>
  <c r="B141" s="1"/>
  <c r="C142"/>
  <c r="C141" s="1"/>
  <c r="D142"/>
  <c r="E142" s="1"/>
  <c r="E141" s="1"/>
  <c r="B145"/>
  <c r="B146"/>
  <c r="B147"/>
  <c r="B148"/>
  <c r="B149"/>
  <c r="B150"/>
  <c r="F150" s="1"/>
  <c r="B151"/>
  <c r="B152"/>
  <c r="B153"/>
  <c r="B154"/>
  <c r="B155"/>
  <c r="B156"/>
  <c r="B157"/>
  <c r="B158"/>
  <c r="F158" s="1"/>
  <c r="B159"/>
  <c r="B160"/>
  <c r="B161"/>
  <c r="B162"/>
  <c r="B163"/>
  <c r="B164"/>
  <c r="B165"/>
  <c r="B166"/>
  <c r="F166" s="1"/>
  <c r="C145"/>
  <c r="E145" s="1"/>
  <c r="C146"/>
  <c r="E146" s="1"/>
  <c r="F146" s="1"/>
  <c r="C147"/>
  <c r="C148"/>
  <c r="C149"/>
  <c r="C150"/>
  <c r="E150" s="1"/>
  <c r="C151"/>
  <c r="E151" s="1"/>
  <c r="C152"/>
  <c r="C153"/>
  <c r="C154"/>
  <c r="C155"/>
  <c r="C156"/>
  <c r="C157"/>
  <c r="C158"/>
  <c r="E158" s="1"/>
  <c r="C159"/>
  <c r="E159" s="1"/>
  <c r="C160"/>
  <c r="E160" s="1"/>
  <c r="F160" s="1"/>
  <c r="C161"/>
  <c r="E161" s="1"/>
  <c r="C162"/>
  <c r="E162" s="1"/>
  <c r="F162" s="1"/>
  <c r="C163"/>
  <c r="C164"/>
  <c r="C165"/>
  <c r="C166"/>
  <c r="E166" s="1"/>
  <c r="D145"/>
  <c r="D146"/>
  <c r="D147"/>
  <c r="E147" s="1"/>
  <c r="F147" s="1"/>
  <c r="D148"/>
  <c r="E148" s="1"/>
  <c r="D149"/>
  <c r="D150"/>
  <c r="D151"/>
  <c r="D152"/>
  <c r="D153"/>
  <c r="D154"/>
  <c r="E154" s="1"/>
  <c r="F154" s="1"/>
  <c r="D155"/>
  <c r="E155" s="1"/>
  <c r="F155" s="1"/>
  <c r="D156"/>
  <c r="E156" s="1"/>
  <c r="D157"/>
  <c r="D158"/>
  <c r="D159"/>
  <c r="D160"/>
  <c r="D161"/>
  <c r="D162"/>
  <c r="D163"/>
  <c r="E163" s="1"/>
  <c r="F163" s="1"/>
  <c r="D164"/>
  <c r="E164" s="1"/>
  <c r="D165"/>
  <c r="D166"/>
  <c r="E152"/>
  <c r="F152" s="1"/>
  <c r="E153"/>
  <c r="F153" s="1"/>
  <c r="B169"/>
  <c r="B170"/>
  <c r="B171"/>
  <c r="B172"/>
  <c r="B173"/>
  <c r="C169"/>
  <c r="E169" s="1"/>
  <c r="F169" s="1"/>
  <c r="C170"/>
  <c r="C171"/>
  <c r="C172"/>
  <c r="C173"/>
  <c r="E173" s="1"/>
  <c r="D169"/>
  <c r="D168" s="1"/>
  <c r="D170"/>
  <c r="E170" s="1"/>
  <c r="F170" s="1"/>
  <c r="D171"/>
  <c r="D172"/>
  <c r="D173"/>
  <c r="B176"/>
  <c r="B175" s="1"/>
  <c r="B177"/>
  <c r="B178"/>
  <c r="C176"/>
  <c r="C177"/>
  <c r="E177" s="1"/>
  <c r="F177" s="1"/>
  <c r="C178"/>
  <c r="D176"/>
  <c r="D175" s="1"/>
  <c r="D177"/>
  <c r="D178"/>
  <c r="E178" s="1"/>
  <c r="F178" s="1"/>
  <c r="B181"/>
  <c r="B182"/>
  <c r="B183"/>
  <c r="B184"/>
  <c r="F184" s="1"/>
  <c r="B185"/>
  <c r="F185" s="1"/>
  <c r="B186"/>
  <c r="C181"/>
  <c r="C182"/>
  <c r="C183"/>
  <c r="C184"/>
  <c r="C185"/>
  <c r="C186"/>
  <c r="D181"/>
  <c r="D180" s="1"/>
  <c r="D182"/>
  <c r="D183"/>
  <c r="E183" s="1"/>
  <c r="F183" s="1"/>
  <c r="D184"/>
  <c r="D185"/>
  <c r="D186"/>
  <c r="E184"/>
  <c r="E185"/>
  <c r="B189"/>
  <c r="B190"/>
  <c r="B191"/>
  <c r="B192"/>
  <c r="B193"/>
  <c r="F193" s="1"/>
  <c r="B194"/>
  <c r="C189"/>
  <c r="E189" s="1"/>
  <c r="F189" s="1"/>
  <c r="C190"/>
  <c r="C191"/>
  <c r="C192"/>
  <c r="C193"/>
  <c r="E193" s="1"/>
  <c r="C194"/>
  <c r="E194" s="1"/>
  <c r="D189"/>
  <c r="D188" s="1"/>
  <c r="D190"/>
  <c r="D191"/>
  <c r="E191" s="1"/>
  <c r="F191" s="1"/>
  <c r="D192"/>
  <c r="D193"/>
  <c r="D194"/>
  <c r="E190"/>
  <c r="F190" s="1"/>
  <c r="E192"/>
  <c r="B197"/>
  <c r="B198"/>
  <c r="B199"/>
  <c r="B200"/>
  <c r="B201"/>
  <c r="B202"/>
  <c r="B203"/>
  <c r="C197"/>
  <c r="C198"/>
  <c r="C199"/>
  <c r="C200"/>
  <c r="C201"/>
  <c r="C202"/>
  <c r="E202" s="1"/>
  <c r="F202" s="1"/>
  <c r="C203"/>
  <c r="E203" s="1"/>
  <c r="F203" s="1"/>
  <c r="D197"/>
  <c r="D198"/>
  <c r="D199"/>
  <c r="D200"/>
  <c r="D201"/>
  <c r="D202"/>
  <c r="D203"/>
  <c r="E197"/>
  <c r="F197" s="1"/>
  <c r="E200"/>
  <c r="F200" s="1"/>
  <c r="E201"/>
  <c r="F201"/>
  <c r="B206"/>
  <c r="B207"/>
  <c r="B208"/>
  <c r="B209"/>
  <c r="B210"/>
  <c r="B211"/>
  <c r="B212"/>
  <c r="C206"/>
  <c r="C207"/>
  <c r="C208"/>
  <c r="C209"/>
  <c r="C210"/>
  <c r="C211"/>
  <c r="C212"/>
  <c r="E212" s="1"/>
  <c r="F212" s="1"/>
  <c r="D206"/>
  <c r="D205" s="1"/>
  <c r="D207"/>
  <c r="D208"/>
  <c r="E208" s="1"/>
  <c r="F208" s="1"/>
  <c r="D209"/>
  <c r="D210"/>
  <c r="D211"/>
  <c r="D212"/>
  <c r="E206"/>
  <c r="E209"/>
  <c r="F209" s="1"/>
  <c r="E210"/>
  <c r="F210" s="1"/>
  <c r="E211"/>
  <c r="B215"/>
  <c r="B216"/>
  <c r="B217"/>
  <c r="B218"/>
  <c r="B219"/>
  <c r="B220"/>
  <c r="B221"/>
  <c r="B222"/>
  <c r="B223"/>
  <c r="B224"/>
  <c r="B225"/>
  <c r="B226"/>
  <c r="B227"/>
  <c r="B228"/>
  <c r="B229"/>
  <c r="B234"/>
  <c r="F234" s="1"/>
  <c r="B235"/>
  <c r="B236"/>
  <c r="B237"/>
  <c r="B238"/>
  <c r="B239"/>
  <c r="B240"/>
  <c r="B241"/>
  <c r="F241" s="1"/>
  <c r="B242"/>
  <c r="F242" s="1"/>
  <c r="B243"/>
  <c r="B244"/>
  <c r="B245"/>
  <c r="B246"/>
  <c r="B247"/>
  <c r="B248"/>
  <c r="B249"/>
  <c r="C215"/>
  <c r="C216"/>
  <c r="E216" s="1"/>
  <c r="C217"/>
  <c r="C218"/>
  <c r="C219"/>
  <c r="C220"/>
  <c r="C221"/>
  <c r="E221" s="1"/>
  <c r="F221" s="1"/>
  <c r="C222"/>
  <c r="E222" s="1"/>
  <c r="C223"/>
  <c r="E223" s="1"/>
  <c r="C224"/>
  <c r="E224" s="1"/>
  <c r="C225"/>
  <c r="C226"/>
  <c r="C227"/>
  <c r="C228"/>
  <c r="C229"/>
  <c r="C234"/>
  <c r="C235"/>
  <c r="E235" s="1"/>
  <c r="C236"/>
  <c r="C237"/>
  <c r="C238"/>
  <c r="C239"/>
  <c r="C240"/>
  <c r="C241"/>
  <c r="C242"/>
  <c r="C243"/>
  <c r="E243" s="1"/>
  <c r="C244"/>
  <c r="C245"/>
  <c r="C246"/>
  <c r="C247"/>
  <c r="C248"/>
  <c r="C249"/>
  <c r="E249" s="1"/>
  <c r="F249" s="1"/>
  <c r="D215"/>
  <c r="D216"/>
  <c r="D217"/>
  <c r="D218"/>
  <c r="D219"/>
  <c r="D220"/>
  <c r="D221"/>
  <c r="D222"/>
  <c r="D223"/>
  <c r="D224"/>
  <c r="D225"/>
  <c r="D226"/>
  <c r="D227"/>
  <c r="D228"/>
  <c r="D229"/>
  <c r="D234"/>
  <c r="D235"/>
  <c r="D236"/>
  <c r="D237"/>
  <c r="D238"/>
  <c r="D239"/>
  <c r="E239" s="1"/>
  <c r="F239" s="1"/>
  <c r="D240"/>
  <c r="D241"/>
  <c r="D242"/>
  <c r="D243"/>
  <c r="D244"/>
  <c r="D245"/>
  <c r="D246"/>
  <c r="D247"/>
  <c r="D248"/>
  <c r="D249"/>
  <c r="E217"/>
  <c r="E218"/>
  <c r="E219"/>
  <c r="F219" s="1"/>
  <c r="E220"/>
  <c r="F220" s="1"/>
  <c r="E225"/>
  <c r="E226"/>
  <c r="E227"/>
  <c r="E228"/>
  <c r="C230"/>
  <c r="D230"/>
  <c r="E230"/>
  <c r="C231"/>
  <c r="D231"/>
  <c r="C232"/>
  <c r="E232" s="1"/>
  <c r="D232"/>
  <c r="C233"/>
  <c r="E233" s="1"/>
  <c r="F233" s="1"/>
  <c r="D233"/>
  <c r="E234"/>
  <c r="E240"/>
  <c r="F240" s="1"/>
  <c r="E241"/>
  <c r="E242"/>
  <c r="E247"/>
  <c r="F247" s="1"/>
  <c r="E248"/>
  <c r="F227"/>
  <c r="F228"/>
  <c r="B230"/>
  <c r="B231"/>
  <c r="B232"/>
  <c r="B233"/>
  <c r="F248"/>
  <c r="B252"/>
  <c r="B251" s="1"/>
  <c r="B253"/>
  <c r="B254"/>
  <c r="C252"/>
  <c r="C253"/>
  <c r="C254"/>
  <c r="D252"/>
  <c r="D253"/>
  <c r="D254"/>
  <c r="E252"/>
  <c r="B257"/>
  <c r="B256" s="1"/>
  <c r="C257"/>
  <c r="D257"/>
  <c r="D256" s="1"/>
  <c r="B260"/>
  <c r="B259" s="1"/>
  <c r="B261"/>
  <c r="B262"/>
  <c r="B263"/>
  <c r="B264"/>
  <c r="C260"/>
  <c r="C261"/>
  <c r="C262"/>
  <c r="E262" s="1"/>
  <c r="C263"/>
  <c r="E263" s="1"/>
  <c r="F263" s="1"/>
  <c r="C264"/>
  <c r="D260"/>
  <c r="D261"/>
  <c r="D262"/>
  <c r="D263"/>
  <c r="D264"/>
  <c r="B267"/>
  <c r="B268"/>
  <c r="C267"/>
  <c r="C266" s="1"/>
  <c r="C268"/>
  <c r="E268" s="1"/>
  <c r="D267"/>
  <c r="D266" s="1"/>
  <c r="D268"/>
  <c r="B271"/>
  <c r="B270" s="1"/>
  <c r="C271"/>
  <c r="E271" s="1"/>
  <c r="D271"/>
  <c r="D270" s="1"/>
  <c r="B274"/>
  <c r="C274"/>
  <c r="D274"/>
  <c r="D273" s="1"/>
  <c r="B277"/>
  <c r="B276" s="1"/>
  <c r="C277"/>
  <c r="C276" s="1"/>
  <c r="D277"/>
  <c r="D276" s="1"/>
  <c r="B280"/>
  <c r="B279" s="1"/>
  <c r="C280"/>
  <c r="C279"/>
  <c r="D280"/>
  <c r="D279" s="1"/>
  <c r="B285"/>
  <c r="C285"/>
  <c r="E285" s="1"/>
  <c r="D285"/>
  <c r="B290"/>
  <c r="B291"/>
  <c r="B292"/>
  <c r="B293"/>
  <c r="B294"/>
  <c r="B304"/>
  <c r="B302"/>
  <c r="C290"/>
  <c r="C289" s="1"/>
  <c r="C291"/>
  <c r="C292"/>
  <c r="C293"/>
  <c r="C294"/>
  <c r="C304"/>
  <c r="C302"/>
  <c r="E302" s="1"/>
  <c r="F302" s="1"/>
  <c r="D290"/>
  <c r="D289" s="1"/>
  <c r="D287" s="1"/>
  <c r="D291"/>
  <c r="D292"/>
  <c r="E292" s="1"/>
  <c r="F292" s="1"/>
  <c r="D293"/>
  <c r="D294"/>
  <c r="D304"/>
  <c r="E304" s="1"/>
  <c r="D302"/>
  <c r="E293"/>
  <c r="F293" s="1"/>
  <c r="E294"/>
  <c r="F294" s="1"/>
  <c r="B297"/>
  <c r="B298"/>
  <c r="B299"/>
  <c r="B300"/>
  <c r="C297"/>
  <c r="C298"/>
  <c r="C299"/>
  <c r="E299" s="1"/>
  <c r="C300"/>
  <c r="D297"/>
  <c r="D296" s="1"/>
  <c r="D298"/>
  <c r="D299"/>
  <c r="D300"/>
  <c r="B307"/>
  <c r="B308"/>
  <c r="B309"/>
  <c r="B310"/>
  <c r="B311"/>
  <c r="B312"/>
  <c r="B313"/>
  <c r="B314"/>
  <c r="B315"/>
  <c r="B316"/>
  <c r="F316" s="1"/>
  <c r="C307"/>
  <c r="E307" s="1"/>
  <c r="C308"/>
  <c r="E308" s="1"/>
  <c r="C309"/>
  <c r="C310"/>
  <c r="C311"/>
  <c r="C312"/>
  <c r="C313"/>
  <c r="E313" s="1"/>
  <c r="F313" s="1"/>
  <c r="C314"/>
  <c r="E314" s="1"/>
  <c r="F314" s="1"/>
  <c r="C315"/>
  <c r="E315" s="1"/>
  <c r="F315" s="1"/>
  <c r="C316"/>
  <c r="D307"/>
  <c r="D308"/>
  <c r="D309"/>
  <c r="E309" s="1"/>
  <c r="D310"/>
  <c r="D311"/>
  <c r="E311" s="1"/>
  <c r="D312"/>
  <c r="E312" s="1"/>
  <c r="F312" s="1"/>
  <c r="D313"/>
  <c r="D314"/>
  <c r="D315"/>
  <c r="D316"/>
  <c r="E310"/>
  <c r="E316"/>
  <c r="B320"/>
  <c r="C320"/>
  <c r="E320" s="1"/>
  <c r="F320" s="1"/>
  <c r="D320"/>
  <c r="B352"/>
  <c r="C352"/>
  <c r="D352"/>
  <c r="E352" s="1"/>
  <c r="F352" s="1"/>
  <c r="B353"/>
  <c r="F353" s="1"/>
  <c r="C353"/>
  <c r="E353" s="1"/>
  <c r="D353"/>
  <c r="B354"/>
  <c r="C354"/>
  <c r="D354"/>
  <c r="E354" s="1"/>
  <c r="F354" s="1"/>
  <c r="B355"/>
  <c r="C355"/>
  <c r="E355" s="1"/>
  <c r="D355"/>
  <c r="B356"/>
  <c r="C356"/>
  <c r="D356"/>
  <c r="B357"/>
  <c r="C357"/>
  <c r="E357" s="1"/>
  <c r="F357" s="1"/>
  <c r="D357"/>
  <c r="B358"/>
  <c r="C358"/>
  <c r="D358"/>
  <c r="B359"/>
  <c r="C359"/>
  <c r="D359"/>
  <c r="B360"/>
  <c r="F360" s="1"/>
  <c r="C360"/>
  <c r="E360" s="1"/>
  <c r="D360"/>
  <c r="C12" i="1"/>
  <c r="C13"/>
  <c r="C14"/>
  <c r="C15"/>
  <c r="L15" s="1"/>
  <c r="C16"/>
  <c r="E16" s="1"/>
  <c r="C17"/>
  <c r="C18"/>
  <c r="C19"/>
  <c r="C20"/>
  <c r="E20" s="1"/>
  <c r="C21"/>
  <c r="C22"/>
  <c r="C23"/>
  <c r="I23" s="1"/>
  <c r="C24"/>
  <c r="E24" s="1"/>
  <c r="C25"/>
  <c r="C26"/>
  <c r="C27"/>
  <c r="C28"/>
  <c r="C29"/>
  <c r="C30"/>
  <c r="C31"/>
  <c r="E31" s="1"/>
  <c r="C32"/>
  <c r="E32" s="1"/>
  <c r="C33"/>
  <c r="C34"/>
  <c r="C35"/>
  <c r="C36"/>
  <c r="E36" s="1"/>
  <c r="C37"/>
  <c r="E37" s="1"/>
  <c r="C38"/>
  <c r="C39"/>
  <c r="L39" s="1"/>
  <c r="C40"/>
  <c r="E40" s="1"/>
  <c r="C41"/>
  <c r="C42"/>
  <c r="C43"/>
  <c r="C44"/>
  <c r="C45"/>
  <c r="C49"/>
  <c r="C47" s="1"/>
  <c r="C51"/>
  <c r="E51" s="1"/>
  <c r="D12"/>
  <c r="J12" s="1"/>
  <c r="D13"/>
  <c r="D14"/>
  <c r="D15"/>
  <c r="D16"/>
  <c r="D17"/>
  <c r="M17" s="1"/>
  <c r="D18"/>
  <c r="J18" s="1"/>
  <c r="D19"/>
  <c r="M19" s="1"/>
  <c r="D20"/>
  <c r="J20" s="1"/>
  <c r="D21"/>
  <c r="D22"/>
  <c r="D23"/>
  <c r="D24"/>
  <c r="D25"/>
  <c r="M25" s="1"/>
  <c r="D26"/>
  <c r="J26" s="1"/>
  <c r="D27"/>
  <c r="M27" s="1"/>
  <c r="D28"/>
  <c r="J28" s="1"/>
  <c r="D29"/>
  <c r="D30"/>
  <c r="D31"/>
  <c r="D32"/>
  <c r="D33"/>
  <c r="J33" s="1"/>
  <c r="D34"/>
  <c r="M34" s="1"/>
  <c r="D35"/>
  <c r="M35" s="1"/>
  <c r="D36"/>
  <c r="J36" s="1"/>
  <c r="D37"/>
  <c r="D38"/>
  <c r="D39"/>
  <c r="D40"/>
  <c r="D41"/>
  <c r="M41" s="1"/>
  <c r="D42"/>
  <c r="J42" s="1"/>
  <c r="D43"/>
  <c r="M43" s="1"/>
  <c r="D44"/>
  <c r="J44" s="1"/>
  <c r="D45"/>
  <c r="D49"/>
  <c r="D51"/>
  <c r="D47" s="1"/>
  <c r="E12"/>
  <c r="E13"/>
  <c r="E21"/>
  <c r="E28"/>
  <c r="E29"/>
  <c r="E44"/>
  <c r="E45"/>
  <c r="F12"/>
  <c r="H12" s="1"/>
  <c r="F13"/>
  <c r="F14"/>
  <c r="F15"/>
  <c r="H15" s="1"/>
  <c r="F16"/>
  <c r="H16" s="1"/>
  <c r="F17"/>
  <c r="F18"/>
  <c r="H18" s="1"/>
  <c r="F19"/>
  <c r="H19" s="1"/>
  <c r="F20"/>
  <c r="H20" s="1"/>
  <c r="F21"/>
  <c r="F22"/>
  <c r="F23"/>
  <c r="F24"/>
  <c r="F25"/>
  <c r="F26"/>
  <c r="H26" s="1"/>
  <c r="F27"/>
  <c r="H27" s="1"/>
  <c r="F28"/>
  <c r="H28" s="1"/>
  <c r="F29"/>
  <c r="F30"/>
  <c r="F31"/>
  <c r="H31" s="1"/>
  <c r="N31" s="1"/>
  <c r="F32"/>
  <c r="H32" s="1"/>
  <c r="F33"/>
  <c r="F34"/>
  <c r="H34" s="1"/>
  <c r="F35"/>
  <c r="H35" s="1"/>
  <c r="F36"/>
  <c r="H36" s="1"/>
  <c r="F37"/>
  <c r="F38"/>
  <c r="F39"/>
  <c r="F40"/>
  <c r="F41"/>
  <c r="F42"/>
  <c r="H42" s="1"/>
  <c r="F43"/>
  <c r="H43" s="1"/>
  <c r="F44"/>
  <c r="H44" s="1"/>
  <c r="F45"/>
  <c r="F49"/>
  <c r="F51"/>
  <c r="F47" s="1"/>
  <c r="G12"/>
  <c r="G13"/>
  <c r="J13" s="1"/>
  <c r="G14"/>
  <c r="M14" s="1"/>
  <c r="G15"/>
  <c r="J15" s="1"/>
  <c r="G16"/>
  <c r="J16" s="1"/>
  <c r="G17"/>
  <c r="G18"/>
  <c r="G19"/>
  <c r="G20"/>
  <c r="G21"/>
  <c r="J21" s="1"/>
  <c r="G22"/>
  <c r="M22" s="1"/>
  <c r="G23"/>
  <c r="J23" s="1"/>
  <c r="G24"/>
  <c r="M24" s="1"/>
  <c r="G25"/>
  <c r="G26"/>
  <c r="G27"/>
  <c r="G28"/>
  <c r="G29"/>
  <c r="J29" s="1"/>
  <c r="G30"/>
  <c r="M30" s="1"/>
  <c r="G31"/>
  <c r="J31" s="1"/>
  <c r="G32"/>
  <c r="G33"/>
  <c r="G34"/>
  <c r="G35"/>
  <c r="G36"/>
  <c r="G37"/>
  <c r="J37" s="1"/>
  <c r="G38"/>
  <c r="M38" s="1"/>
  <c r="G39"/>
  <c r="J39" s="1"/>
  <c r="G40"/>
  <c r="J40" s="1"/>
  <c r="G41"/>
  <c r="G42"/>
  <c r="G43"/>
  <c r="G44"/>
  <c r="G45"/>
  <c r="J45" s="1"/>
  <c r="G49"/>
  <c r="J49" s="1"/>
  <c r="G51"/>
  <c r="J51" s="1"/>
  <c r="H23"/>
  <c r="H24"/>
  <c r="H39"/>
  <c r="H40"/>
  <c r="I24"/>
  <c r="K24" s="1"/>
  <c r="I31"/>
  <c r="I32"/>
  <c r="K32" s="1"/>
  <c r="J17"/>
  <c r="J24"/>
  <c r="J32"/>
  <c r="L12"/>
  <c r="M12"/>
  <c r="M20"/>
  <c r="L23"/>
  <c r="M23"/>
  <c r="L31"/>
  <c r="M31"/>
  <c r="L32"/>
  <c r="M32"/>
  <c r="M39"/>
  <c r="L40"/>
  <c r="M40"/>
  <c r="L51"/>
  <c r="M51"/>
  <c r="C52"/>
  <c r="I52" s="1"/>
  <c r="K52" s="1"/>
  <c r="D52"/>
  <c r="J52" s="1"/>
  <c r="F52"/>
  <c r="H52" s="1"/>
  <c r="G52"/>
  <c r="F95" i="2" l="1"/>
  <c r="F91" s="1"/>
  <c r="F222"/>
  <c r="F145"/>
  <c r="F161"/>
  <c r="F268"/>
  <c r="C214"/>
  <c r="J47" i="1"/>
  <c r="F309" i="2"/>
  <c r="F223"/>
  <c r="D141"/>
  <c r="J25" i="1"/>
  <c r="N19"/>
  <c r="F355" i="2"/>
  <c r="F310"/>
  <c r="F252"/>
  <c r="E237"/>
  <c r="F237" s="1"/>
  <c r="F236"/>
  <c r="L24" i="1"/>
  <c r="H49"/>
  <c r="N44"/>
  <c r="L33"/>
  <c r="F311" i="2"/>
  <c r="E291"/>
  <c r="F291" s="1"/>
  <c r="E246"/>
  <c r="F211"/>
  <c r="C196"/>
  <c r="C180"/>
  <c r="E136"/>
  <c r="F136" s="1"/>
  <c r="D28"/>
  <c r="L44" i="1"/>
  <c r="M33"/>
  <c r="L16"/>
  <c r="I40"/>
  <c r="K40" s="1"/>
  <c r="H51"/>
  <c r="N51" s="1"/>
  <c r="H41"/>
  <c r="H33"/>
  <c r="H25"/>
  <c r="H17"/>
  <c r="H10" s="1"/>
  <c r="H45"/>
  <c r="N45" s="1"/>
  <c r="H37"/>
  <c r="N37" s="1"/>
  <c r="H29"/>
  <c r="N29" s="1"/>
  <c r="H21"/>
  <c r="N21" s="1"/>
  <c r="H13"/>
  <c r="N13" s="1"/>
  <c r="E42"/>
  <c r="N42" s="1"/>
  <c r="E34"/>
  <c r="N34" s="1"/>
  <c r="E26"/>
  <c r="N26" s="1"/>
  <c r="E18"/>
  <c r="N18" s="1"/>
  <c r="B361" i="2"/>
  <c r="D306"/>
  <c r="E298"/>
  <c r="F298" s="1"/>
  <c r="F274"/>
  <c r="F273" s="1"/>
  <c r="F230"/>
  <c r="F226"/>
  <c r="F218"/>
  <c r="E198"/>
  <c r="F198" s="1"/>
  <c r="F196" s="1"/>
  <c r="B196"/>
  <c r="E182"/>
  <c r="E120"/>
  <c r="F120" s="1"/>
  <c r="C91"/>
  <c r="E89"/>
  <c r="F89" s="1"/>
  <c r="E32"/>
  <c r="F32" s="1"/>
  <c r="E16"/>
  <c r="F16" s="1"/>
  <c r="C12"/>
  <c r="F308"/>
  <c r="B306"/>
  <c r="E236"/>
  <c r="B214"/>
  <c r="N27" i="1"/>
  <c r="E245" i="2"/>
  <c r="F245" s="1"/>
  <c r="F224"/>
  <c r="D196"/>
  <c r="B65"/>
  <c r="H14" i="1"/>
  <c r="N36"/>
  <c r="E35"/>
  <c r="N35" s="1"/>
  <c r="L25"/>
  <c r="F225" i="2"/>
  <c r="B205"/>
  <c r="E118"/>
  <c r="F118" s="1"/>
  <c r="D100"/>
  <c r="E88"/>
  <c r="F88" s="1"/>
  <c r="E39"/>
  <c r="F39" s="1"/>
  <c r="M44" i="1"/>
  <c r="L36"/>
  <c r="M16"/>
  <c r="I49"/>
  <c r="K49" s="1"/>
  <c r="K47" s="1"/>
  <c r="I15"/>
  <c r="I38"/>
  <c r="I30"/>
  <c r="I22"/>
  <c r="K22" s="1"/>
  <c r="I14"/>
  <c r="K14" s="1"/>
  <c r="J38"/>
  <c r="J30"/>
  <c r="J22"/>
  <c r="J14"/>
  <c r="I43"/>
  <c r="I35"/>
  <c r="I27"/>
  <c r="I19"/>
  <c r="E358" i="2"/>
  <c r="F358" s="1"/>
  <c r="C361"/>
  <c r="F299"/>
  <c r="E274"/>
  <c r="E273" s="1"/>
  <c r="D259"/>
  <c r="E260"/>
  <c r="E257"/>
  <c r="E253"/>
  <c r="E251" s="1"/>
  <c r="F206"/>
  <c r="F205" s="1"/>
  <c r="E199"/>
  <c r="F199" s="1"/>
  <c r="B180"/>
  <c r="C175"/>
  <c r="E171"/>
  <c r="F171" s="1"/>
  <c r="F168" s="1"/>
  <c r="D144"/>
  <c r="E165"/>
  <c r="E157"/>
  <c r="F157" s="1"/>
  <c r="E149"/>
  <c r="F149" s="1"/>
  <c r="E137"/>
  <c r="F137" s="1"/>
  <c r="E129"/>
  <c r="F129" s="1"/>
  <c r="E121"/>
  <c r="F121" s="1"/>
  <c r="B113"/>
  <c r="F109"/>
  <c r="B100"/>
  <c r="B91"/>
  <c r="C80"/>
  <c r="B80"/>
  <c r="D45"/>
  <c r="E46"/>
  <c r="E33"/>
  <c r="F33" s="1"/>
  <c r="B28"/>
  <c r="E14"/>
  <c r="F14" s="1"/>
  <c r="E244"/>
  <c r="F244" s="1"/>
  <c r="N43" i="1"/>
  <c r="E49"/>
  <c r="E47" s="1"/>
  <c r="E15"/>
  <c r="N15" s="1"/>
  <c r="C205" i="2"/>
  <c r="F62"/>
  <c r="D12"/>
  <c r="M15" i="1"/>
  <c r="H30"/>
  <c r="N28"/>
  <c r="E19"/>
  <c r="L17"/>
  <c r="E277" i="2"/>
  <c r="E276" s="1"/>
  <c r="F217"/>
  <c r="E207"/>
  <c r="F207" s="1"/>
  <c r="D91"/>
  <c r="L49" i="1"/>
  <c r="L28"/>
  <c r="J41"/>
  <c r="I51"/>
  <c r="K51" s="1"/>
  <c r="I16"/>
  <c r="K16" s="1"/>
  <c r="L47"/>
  <c r="E39"/>
  <c r="N39" s="1"/>
  <c r="E23"/>
  <c r="E300" i="2"/>
  <c r="F300" s="1"/>
  <c r="F304"/>
  <c r="E267"/>
  <c r="E266" s="1"/>
  <c r="E264"/>
  <c r="F264" s="1"/>
  <c r="E261"/>
  <c r="F261" s="1"/>
  <c r="E254"/>
  <c r="F254" s="1"/>
  <c r="E215"/>
  <c r="E186"/>
  <c r="F186" s="1"/>
  <c r="E172"/>
  <c r="F172" s="1"/>
  <c r="F164"/>
  <c r="F156"/>
  <c r="F148"/>
  <c r="E101"/>
  <c r="F101" s="1"/>
  <c r="F100" s="1"/>
  <c r="E104"/>
  <c r="F104" s="1"/>
  <c r="D80"/>
  <c r="D57"/>
  <c r="E50"/>
  <c r="F50" s="1"/>
  <c r="E47"/>
  <c r="F47" s="1"/>
  <c r="E42"/>
  <c r="F35"/>
  <c r="C28"/>
  <c r="E23"/>
  <c r="E22" s="1"/>
  <c r="E15"/>
  <c r="F15" s="1"/>
  <c r="N23" i="1"/>
  <c r="F84" i="2"/>
  <c r="C65"/>
  <c r="E97"/>
  <c r="F97" s="1"/>
  <c r="F216"/>
  <c r="F128"/>
  <c r="E91"/>
  <c r="I39" i="1"/>
  <c r="K39" s="1"/>
  <c r="N20"/>
  <c r="L41"/>
  <c r="E238" i="2"/>
  <c r="F119"/>
  <c r="L52" i="1"/>
  <c r="M36"/>
  <c r="M49"/>
  <c r="M28"/>
  <c r="L20"/>
  <c r="H38"/>
  <c r="H22"/>
  <c r="E43"/>
  <c r="E27"/>
  <c r="I45"/>
  <c r="K45" s="1"/>
  <c r="I37"/>
  <c r="K37" s="1"/>
  <c r="I29"/>
  <c r="I21"/>
  <c r="I13"/>
  <c r="E359" i="2"/>
  <c r="C296"/>
  <c r="F262"/>
  <c r="D251"/>
  <c r="E231"/>
  <c r="E229" s="1"/>
  <c r="E214" s="1"/>
  <c r="D214"/>
  <c r="F192"/>
  <c r="F188" s="1"/>
  <c r="F173"/>
  <c r="B168"/>
  <c r="E135"/>
  <c r="E132"/>
  <c r="D113"/>
  <c r="F105"/>
  <c r="C86"/>
  <c r="E82"/>
  <c r="F82" s="1"/>
  <c r="F83"/>
  <c r="D65"/>
  <c r="F74"/>
  <c r="F59"/>
  <c r="F48"/>
  <c r="F43"/>
  <c r="B12"/>
  <c r="F307"/>
  <c r="E306"/>
  <c r="C287"/>
  <c r="E289"/>
  <c r="E287" s="1"/>
  <c r="F271"/>
  <c r="F270" s="1"/>
  <c r="E270"/>
  <c r="F260"/>
  <c r="F259" s="1"/>
  <c r="E259"/>
  <c r="F46"/>
  <c r="E113"/>
  <c r="F114"/>
  <c r="N16" i="1"/>
  <c r="F359" i="2"/>
  <c r="F232"/>
  <c r="F182"/>
  <c r="F135"/>
  <c r="F132"/>
  <c r="E41"/>
  <c r="E57"/>
  <c r="F58"/>
  <c r="F257"/>
  <c r="F256" s="1"/>
  <c r="E256"/>
  <c r="F66"/>
  <c r="N52" i="1"/>
  <c r="F238" i="2"/>
  <c r="N32" i="1"/>
  <c r="K8" i="3"/>
  <c r="C8" s="1"/>
  <c r="K23" i="1"/>
  <c r="K29"/>
  <c r="K21"/>
  <c r="K13"/>
  <c r="E188" i="2"/>
  <c r="F165"/>
  <c r="F138"/>
  <c r="F52"/>
  <c r="N12" i="1"/>
  <c r="F285" i="2"/>
  <c r="F246"/>
  <c r="K15" i="1"/>
  <c r="E205" i="2"/>
  <c r="K31" i="1"/>
  <c r="N40"/>
  <c r="N24"/>
  <c r="D346" i="2"/>
  <c r="F243"/>
  <c r="F235"/>
  <c r="F194"/>
  <c r="F159"/>
  <c r="F151"/>
  <c r="E124"/>
  <c r="E80"/>
  <c r="F61"/>
  <c r="F42"/>
  <c r="F41" s="1"/>
  <c r="B296"/>
  <c r="B273"/>
  <c r="C188"/>
  <c r="L34" i="1"/>
  <c r="L26"/>
  <c r="J34"/>
  <c r="I41"/>
  <c r="K41" s="1"/>
  <c r="E280" i="2"/>
  <c r="E279" s="1"/>
  <c r="F277"/>
  <c r="F276" s="1"/>
  <c r="C256"/>
  <c r="C251"/>
  <c r="B188"/>
  <c r="C168"/>
  <c r="B144"/>
  <c r="F142"/>
  <c r="F141" s="1"/>
  <c r="D124"/>
  <c r="E55"/>
  <c r="E54" s="1"/>
  <c r="D41"/>
  <c r="E26"/>
  <c r="E25" s="1"/>
  <c r="F23"/>
  <c r="F22" s="1"/>
  <c r="L45" i="1"/>
  <c r="M42"/>
  <c r="L37"/>
  <c r="L29"/>
  <c r="M26"/>
  <c r="L21"/>
  <c r="M18"/>
  <c r="L13"/>
  <c r="J43"/>
  <c r="K43" s="1"/>
  <c r="J35"/>
  <c r="K35" s="1"/>
  <c r="J27"/>
  <c r="K27" s="1"/>
  <c r="J19"/>
  <c r="I42"/>
  <c r="K42" s="1"/>
  <c r="I34"/>
  <c r="I26"/>
  <c r="K26" s="1"/>
  <c r="I18"/>
  <c r="K18" s="1"/>
  <c r="E38"/>
  <c r="N38" s="1"/>
  <c r="E30"/>
  <c r="N30" s="1"/>
  <c r="E22"/>
  <c r="N22" s="1"/>
  <c r="E14"/>
  <c r="N14" s="1"/>
  <c r="D361" i="2"/>
  <c r="E356"/>
  <c r="C346"/>
  <c r="C306"/>
  <c r="E290"/>
  <c r="F290" s="1"/>
  <c r="C273"/>
  <c r="F215"/>
  <c r="C113"/>
  <c r="B86"/>
  <c r="F81"/>
  <c r="C57"/>
  <c r="C19"/>
  <c r="F20"/>
  <c r="F19" s="1"/>
  <c r="E52" i="1"/>
  <c r="G10"/>
  <c r="B266" i="2"/>
  <c r="E176"/>
  <c r="C144"/>
  <c r="I33" i="1"/>
  <c r="K33" s="1"/>
  <c r="M45"/>
  <c r="M37"/>
  <c r="M29"/>
  <c r="M21"/>
  <c r="M13"/>
  <c r="D10"/>
  <c r="D8" s="1"/>
  <c r="E297" i="2"/>
  <c r="B57"/>
  <c r="C45"/>
  <c r="E31"/>
  <c r="F31" s="1"/>
  <c r="F28" s="1"/>
  <c r="E13"/>
  <c r="L43" i="1"/>
  <c r="L35"/>
  <c r="L27"/>
  <c r="L19"/>
  <c r="I44"/>
  <c r="K44" s="1"/>
  <c r="I36"/>
  <c r="K36" s="1"/>
  <c r="I28"/>
  <c r="K28" s="1"/>
  <c r="I20"/>
  <c r="K20" s="1"/>
  <c r="I12"/>
  <c r="C10"/>
  <c r="C8" s="1"/>
  <c r="B289" i="2"/>
  <c r="B25"/>
  <c r="M52" i="1"/>
  <c r="C270" i="2"/>
  <c r="I47" i="1"/>
  <c r="I17"/>
  <c r="K17" s="1"/>
  <c r="F10"/>
  <c r="G47"/>
  <c r="M47" s="1"/>
  <c r="C259" i="2"/>
  <c r="E87"/>
  <c r="E86" s="1"/>
  <c r="E67"/>
  <c r="F67" s="1"/>
  <c r="B41"/>
  <c r="L38" i="1"/>
  <c r="L30"/>
  <c r="L22"/>
  <c r="L14"/>
  <c r="E41"/>
  <c r="E33"/>
  <c r="N33" s="1"/>
  <c r="E25"/>
  <c r="N25" s="1"/>
  <c r="E17"/>
  <c r="E181" i="2"/>
  <c r="F125"/>
  <c r="F124" s="1"/>
  <c r="L6" i="3"/>
  <c r="L42" i="1"/>
  <c r="L18"/>
  <c r="I25"/>
  <c r="K25" s="1"/>
  <c r="F144" i="2" l="1"/>
  <c r="K19" i="1"/>
  <c r="E196" i="2"/>
  <c r="F87"/>
  <c r="F86" s="1"/>
  <c r="F231"/>
  <c r="F229" s="1"/>
  <c r="E144"/>
  <c r="E168"/>
  <c r="E100"/>
  <c r="D282"/>
  <c r="F45"/>
  <c r="F306"/>
  <c r="E361"/>
  <c r="K34" i="1"/>
  <c r="F65" i="2"/>
  <c r="E45"/>
  <c r="E346"/>
  <c r="H47" i="1"/>
  <c r="N47" s="1"/>
  <c r="E180" i="2"/>
  <c r="F80"/>
  <c r="E65"/>
  <c r="F253"/>
  <c r="F251" s="1"/>
  <c r="K38" i="1"/>
  <c r="N41"/>
  <c r="E28" i="2"/>
  <c r="F280"/>
  <c r="F279" s="1"/>
  <c r="N49" i="1"/>
  <c r="F113" i="2"/>
  <c r="F267"/>
  <c r="F266" s="1"/>
  <c r="K30" i="1"/>
  <c r="N17"/>
  <c r="B282" i="2"/>
  <c r="C282"/>
  <c r="C348" s="1"/>
  <c r="C363" s="1"/>
  <c r="F289"/>
  <c r="F287" s="1"/>
  <c r="F346" s="1"/>
  <c r="B287"/>
  <c r="B346" s="1"/>
  <c r="L8" i="3"/>
  <c r="D8" s="1"/>
  <c r="M6"/>
  <c r="F181" i="2"/>
  <c r="F180" s="1"/>
  <c r="F57"/>
  <c r="F176"/>
  <c r="F175" s="1"/>
  <c r="E175"/>
  <c r="I10" i="1"/>
  <c r="I8" s="1"/>
  <c r="K12"/>
  <c r="F8"/>
  <c r="L8" s="1"/>
  <c r="L10"/>
  <c r="D348" i="2"/>
  <c r="D363" s="1"/>
  <c r="F55"/>
  <c r="F54" s="1"/>
  <c r="F214"/>
  <c r="E10" i="1"/>
  <c r="E8" s="1"/>
  <c r="F26" i="2"/>
  <c r="F25" s="1"/>
  <c r="J10" i="1"/>
  <c r="J8" s="1"/>
  <c r="E12" i="2"/>
  <c r="F13"/>
  <c r="F12" s="1"/>
  <c r="F356"/>
  <c r="F361" s="1"/>
  <c r="F297"/>
  <c r="F296" s="1"/>
  <c r="E296"/>
  <c r="M10" i="1"/>
  <c r="G8"/>
  <c r="M8" s="1"/>
  <c r="F282" i="2" l="1"/>
  <c r="F348" s="1"/>
  <c r="F363" s="1"/>
  <c r="H8" i="1"/>
  <c r="B348" i="2"/>
  <c r="B363" s="1"/>
  <c r="K10" i="1"/>
  <c r="K8" s="1"/>
  <c r="N10"/>
  <c r="N6" i="3"/>
  <c r="M8"/>
  <c r="E8" s="1"/>
  <c r="N8" i="1"/>
  <c r="E282" i="2"/>
  <c r="E348" s="1"/>
  <c r="E363" s="1"/>
  <c r="O6" i="3" l="1"/>
  <c r="O8" s="1"/>
  <c r="G8" s="1"/>
  <c r="N8"/>
  <c r="F8" s="1"/>
</calcChain>
</file>

<file path=xl/sharedStrings.xml><?xml version="1.0" encoding="utf-8"?>
<sst xmlns="http://schemas.openxmlformats.org/spreadsheetml/2006/main" count="408" uniqueCount="378">
  <si>
    <t>AS OF JUNE 30, 2013</t>
  </si>
  <si>
    <t>(in thousand pesos)</t>
  </si>
  <si>
    <t>DEPARTMENT</t>
  </si>
  <si>
    <t xml:space="preserve">UNUSED NCAs </t>
  </si>
  <si>
    <t>Q1</t>
  </si>
  <si>
    <t>Q2</t>
  </si>
  <si>
    <t>As of end        Q2</t>
  </si>
  <si>
    <t>TOTAL</t>
  </si>
  <si>
    <t>DEPARTMENTS</t>
  </si>
  <si>
    <t>Congress of the Philippines</t>
  </si>
  <si>
    <t>Office of the Vice-President</t>
  </si>
  <si>
    <t>Department of Agrarian Reform</t>
  </si>
  <si>
    <t>Department of Agriculture</t>
  </si>
  <si>
    <t>State Universities and Colleges</t>
  </si>
  <si>
    <t>Department of Energy</t>
  </si>
  <si>
    <t>Department of Environment and Natural Resources</t>
  </si>
  <si>
    <t>Department of Finance</t>
  </si>
  <si>
    <t>Department of Foreign Affairs</t>
  </si>
  <si>
    <t>Department of Health</t>
  </si>
  <si>
    <t>Department of Interior and Local Government</t>
  </si>
  <si>
    <t>Department of Justice</t>
  </si>
  <si>
    <t>Department of Labor and Employment</t>
  </si>
  <si>
    <t>Department of National Defense</t>
  </si>
  <si>
    <t>Department of Public Works and Highways</t>
  </si>
  <si>
    <t>Department of Science and Technology</t>
  </si>
  <si>
    <t>Dept. of Social Welfare and Development</t>
  </si>
  <si>
    <t>Department of Tourism</t>
  </si>
  <si>
    <t>Department of Trade and Industry</t>
  </si>
  <si>
    <t>Dept. of Transportation and Communications</t>
  </si>
  <si>
    <t>National Economic and Development Authority</t>
  </si>
  <si>
    <t>Presidential Communications Operations Office</t>
  </si>
  <si>
    <t>Other Executive Offices</t>
  </si>
  <si>
    <t>Joint Legislative-Executive Councils</t>
  </si>
  <si>
    <t>The Judiciary</t>
  </si>
  <si>
    <t>Civil Service Commission</t>
  </si>
  <si>
    <t>Commission on Audit</t>
  </si>
  <si>
    <t>Commission on Elections</t>
  </si>
  <si>
    <t>Office of the Ombudsman</t>
  </si>
  <si>
    <t>Commission on Human Rights</t>
  </si>
  <si>
    <t>Autonomous Region in Muslim Mindanao</t>
  </si>
  <si>
    <t>OTHERS</t>
  </si>
  <si>
    <t xml:space="preserve">Budgetary Support to Government </t>
  </si>
  <si>
    <t>o.w.     Metropolitan Manila Development</t>
  </si>
  <si>
    <t xml:space="preserve">                  Authority</t>
  </si>
  <si>
    <t>/1</t>
  </si>
  <si>
    <t>Source: Report of MDS-Government Servicing Banks as of June 2013</t>
  </si>
  <si>
    <t>/2</t>
  </si>
  <si>
    <t>/3</t>
  </si>
  <si>
    <t>Refers to checks issued chargeable against NCAs credited</t>
  </si>
  <si>
    <t>/4</t>
  </si>
  <si>
    <t>Percent of NCAs utilized over NCA releases</t>
  </si>
  <si>
    <t>/5</t>
  </si>
  <si>
    <t>DBM: inclusive of Grants for LGUs</t>
  </si>
  <si>
    <t>/6</t>
  </si>
  <si>
    <t>/7</t>
  </si>
  <si>
    <t>ALGU: Releases on Fund 103 only (includes IRA and other releases for LGUs)</t>
  </si>
  <si>
    <t>/8</t>
  </si>
  <si>
    <t>BSGC: Total budget support covered by NCA releases (i.e. subsidy and equity). Details to be coordinated with Bureau of Treasury</t>
  </si>
  <si>
    <r>
      <t>NCA RELEASES</t>
    </r>
    <r>
      <rPr>
        <vertAlign val="superscript"/>
        <sz val="10"/>
        <rFont val="Arial"/>
        <family val="2"/>
      </rPr>
      <t>/2</t>
    </r>
  </si>
  <si>
    <r>
      <t>NCAs UTILIZED</t>
    </r>
    <r>
      <rPr>
        <vertAlign val="superscript"/>
        <sz val="10"/>
        <rFont val="Arial"/>
        <family val="2"/>
      </rPr>
      <t>/3</t>
    </r>
  </si>
  <si>
    <r>
      <t>UTILIZATION RATIO (%)</t>
    </r>
    <r>
      <rPr>
        <vertAlign val="superscript"/>
        <sz val="10"/>
        <rFont val="Arial"/>
        <family val="2"/>
      </rPr>
      <t>/4</t>
    </r>
  </si>
  <si>
    <r>
      <t>Department of Budget and Management</t>
    </r>
    <r>
      <rPr>
        <vertAlign val="superscript"/>
        <sz val="10"/>
        <rFont val="Arial"/>
        <family val="2"/>
      </rPr>
      <t>/5</t>
    </r>
    <r>
      <rPr>
        <sz val="10"/>
        <rFont val="Arial"/>
      </rPr>
      <t xml:space="preserve"> </t>
    </r>
  </si>
  <si>
    <r>
      <t>Department of Education</t>
    </r>
    <r>
      <rPr>
        <vertAlign val="superscript"/>
        <sz val="10"/>
        <rFont val="Arial"/>
        <family val="2"/>
      </rPr>
      <t>/6</t>
    </r>
  </si>
  <si>
    <r>
      <t xml:space="preserve">     Owned and Controlled Corporations</t>
    </r>
    <r>
      <rPr>
        <vertAlign val="superscript"/>
        <sz val="10"/>
        <rFont val="Arial"/>
        <family val="2"/>
      </rPr>
      <t>/8</t>
    </r>
  </si>
  <si>
    <r>
      <t>Allotment to Local Government Units</t>
    </r>
    <r>
      <rPr>
        <vertAlign val="superscript"/>
        <sz val="10"/>
        <rFont val="Arial"/>
        <family val="2"/>
      </rPr>
      <t>/7</t>
    </r>
  </si>
  <si>
    <t>(In Thousand Pesos)</t>
  </si>
  <si>
    <t>Particulars</t>
  </si>
  <si>
    <t>FY 2013 ACTUAL DISBURSEMENTS</t>
  </si>
  <si>
    <t>BOOK BALANCE</t>
  </si>
  <si>
    <t>CONGRESS</t>
  </si>
  <si>
    <t xml:space="preserve">   Senate </t>
  </si>
  <si>
    <t xml:space="preserve">   SET</t>
  </si>
  <si>
    <t xml:space="preserve">   CA  </t>
  </si>
  <si>
    <t xml:space="preserve">   HOR</t>
  </si>
  <si>
    <t xml:space="preserve">   HET</t>
  </si>
  <si>
    <t>OP</t>
  </si>
  <si>
    <t xml:space="preserve">    The Pres. Off </t>
  </si>
  <si>
    <t>OVP</t>
  </si>
  <si>
    <t xml:space="preserve">   OVP</t>
  </si>
  <si>
    <t>DAR</t>
  </si>
  <si>
    <t xml:space="preserve">   OSEC</t>
  </si>
  <si>
    <t>DA</t>
  </si>
  <si>
    <t xml:space="preserve">   ACPC</t>
  </si>
  <si>
    <t xml:space="preserve">   BFAR</t>
  </si>
  <si>
    <t xml:space="preserve">   BUPHIRE (PHILMECH)</t>
  </si>
  <si>
    <t xml:space="preserve">   CODA</t>
  </si>
  <si>
    <t xml:space="preserve">   FPA</t>
  </si>
  <si>
    <t xml:space="preserve">   FIDA</t>
  </si>
  <si>
    <t xml:space="preserve">   LDC</t>
  </si>
  <si>
    <t xml:space="preserve">   NAFC</t>
  </si>
  <si>
    <t xml:space="preserve">   NMIC</t>
  </si>
  <si>
    <t xml:space="preserve">   PCC</t>
  </si>
  <si>
    <t xml:space="preserve">DBM </t>
  </si>
  <si>
    <t xml:space="preserve">   OSEC </t>
  </si>
  <si>
    <t xml:space="preserve">   GPPB-TSO</t>
  </si>
  <si>
    <t>DepEd</t>
  </si>
  <si>
    <t xml:space="preserve">  NBDB</t>
  </si>
  <si>
    <t xml:space="preserve">  NCCT </t>
  </si>
  <si>
    <t xml:space="preserve">  NM</t>
  </si>
  <si>
    <t xml:space="preserve">  PHSA</t>
  </si>
  <si>
    <t xml:space="preserve">SUCS  </t>
  </si>
  <si>
    <t>DOE</t>
  </si>
  <si>
    <t>DENR</t>
  </si>
  <si>
    <t xml:space="preserve">   EMB</t>
  </si>
  <si>
    <t xml:space="preserve">   MGB</t>
  </si>
  <si>
    <t xml:space="preserve">   NAMRIA*</t>
  </si>
  <si>
    <t xml:space="preserve">   NWRB</t>
  </si>
  <si>
    <t xml:space="preserve">   PCSDS</t>
  </si>
  <si>
    <t>DOF</t>
  </si>
  <si>
    <t xml:space="preserve">   OSEC  </t>
  </si>
  <si>
    <t xml:space="preserve">   BOC  </t>
  </si>
  <si>
    <t xml:space="preserve">   BIR   </t>
  </si>
  <si>
    <t xml:space="preserve">   BLGF</t>
  </si>
  <si>
    <t xml:space="preserve">   BTR  </t>
  </si>
  <si>
    <t xml:space="preserve">   CBAA </t>
  </si>
  <si>
    <t xml:space="preserve">   CDA</t>
  </si>
  <si>
    <t xml:space="preserve">   FIRB</t>
  </si>
  <si>
    <t xml:space="preserve">   IC</t>
  </si>
  <si>
    <t xml:space="preserve">   NTRC</t>
  </si>
  <si>
    <t xml:space="preserve">   SEC</t>
  </si>
  <si>
    <t xml:space="preserve">   PMO  </t>
  </si>
  <si>
    <t xml:space="preserve">   SNPRC</t>
  </si>
  <si>
    <t>DFA</t>
  </si>
  <si>
    <t xml:space="preserve">   FSI</t>
  </si>
  <si>
    <t xml:space="preserve">   TCCP </t>
  </si>
  <si>
    <t xml:space="preserve">   UNESCO</t>
  </si>
  <si>
    <t>DOH</t>
  </si>
  <si>
    <t xml:space="preserve">   NNC</t>
  </si>
  <si>
    <t xml:space="preserve">  POPCOM</t>
  </si>
  <si>
    <t>DILG</t>
  </si>
  <si>
    <t xml:space="preserve">   BFP*</t>
  </si>
  <si>
    <t xml:space="preserve">   BJMP*</t>
  </si>
  <si>
    <t xml:space="preserve">   LGA</t>
  </si>
  <si>
    <t xml:space="preserve">   NAPOLCOM</t>
  </si>
  <si>
    <t xml:space="preserve">   PNP*</t>
  </si>
  <si>
    <t xml:space="preserve">   PPSC</t>
  </si>
  <si>
    <t>DOJ</t>
  </si>
  <si>
    <t xml:space="preserve">   BC</t>
  </si>
  <si>
    <t xml:space="preserve">   BI</t>
  </si>
  <si>
    <t xml:space="preserve">   COSLAP</t>
  </si>
  <si>
    <t xml:space="preserve">   LRA</t>
  </si>
  <si>
    <t xml:space="preserve">   NBI</t>
  </si>
  <si>
    <t xml:space="preserve">   OGCC</t>
  </si>
  <si>
    <t xml:space="preserve">   OSG</t>
  </si>
  <si>
    <t xml:space="preserve">   PPA</t>
  </si>
  <si>
    <t xml:space="preserve">   PAO</t>
  </si>
  <si>
    <t xml:space="preserve">   PCGG</t>
  </si>
  <si>
    <t>DOLE</t>
  </si>
  <si>
    <t xml:space="preserve">   ILS</t>
  </si>
  <si>
    <t xml:space="preserve">   NCMB</t>
  </si>
  <si>
    <t xml:space="preserve">   NLRC</t>
  </si>
  <si>
    <t xml:space="preserve">   NMP</t>
  </si>
  <si>
    <t xml:space="preserve">   NWPC</t>
  </si>
  <si>
    <t xml:space="preserve">   POEA</t>
  </si>
  <si>
    <t xml:space="preserve">   PRC</t>
  </si>
  <si>
    <t xml:space="preserve">   TESDA</t>
  </si>
  <si>
    <t>DND</t>
  </si>
  <si>
    <t xml:space="preserve">   DND-Level Central Adm. &amp; Support</t>
  </si>
  <si>
    <t xml:space="preserve">   GA</t>
  </si>
  <si>
    <t xml:space="preserve">   NDCP</t>
  </si>
  <si>
    <t xml:space="preserve">   OCD</t>
  </si>
  <si>
    <t xml:space="preserve">   PVAO</t>
  </si>
  <si>
    <t xml:space="preserve">       PVAO*</t>
  </si>
  <si>
    <t xml:space="preserve">       MSS</t>
  </si>
  <si>
    <t xml:space="preserve">       VMMC</t>
  </si>
  <si>
    <t xml:space="preserve">   AFP</t>
  </si>
  <si>
    <t xml:space="preserve">       PA</t>
  </si>
  <si>
    <t xml:space="preserve">       PAF</t>
  </si>
  <si>
    <t xml:space="preserve">       PN</t>
  </si>
  <si>
    <t xml:space="preserve">       Joint Level Central Adm. &amp; Support</t>
  </si>
  <si>
    <t xml:space="preserve">            GHQ*</t>
  </si>
  <si>
    <t>DPWH</t>
  </si>
  <si>
    <t xml:space="preserve">     OSEC</t>
  </si>
  <si>
    <t>DOST</t>
  </si>
  <si>
    <t xml:space="preserve">    OSEC</t>
  </si>
  <si>
    <t xml:space="preserve">    ASTI</t>
  </si>
  <si>
    <t xml:space="preserve">    FNRI</t>
  </si>
  <si>
    <t xml:space="preserve">    FPRDI</t>
  </si>
  <si>
    <t xml:space="preserve">    ITDI</t>
  </si>
  <si>
    <t xml:space="preserve">    ICTO</t>
  </si>
  <si>
    <t xml:space="preserve">    MIRDC</t>
  </si>
  <si>
    <t xml:space="preserve">    NAST</t>
  </si>
  <si>
    <t xml:space="preserve">    NRCP</t>
  </si>
  <si>
    <t xml:space="preserve">    PAGASA</t>
  </si>
  <si>
    <t xml:space="preserve">    PCASTRD</t>
  </si>
  <si>
    <t xml:space="preserve">    PCARRD</t>
  </si>
  <si>
    <t xml:space="preserve">    PCAMRD</t>
  </si>
  <si>
    <t xml:space="preserve">    PCHRD</t>
  </si>
  <si>
    <t xml:space="preserve">    PCIERD</t>
  </si>
  <si>
    <t xml:space="preserve">    PIVS</t>
  </si>
  <si>
    <t xml:space="preserve">    PNRI</t>
  </si>
  <si>
    <t xml:space="preserve">    PSHS</t>
  </si>
  <si>
    <t xml:space="preserve">    PTRI</t>
  </si>
  <si>
    <t xml:space="preserve">    SEI</t>
  </si>
  <si>
    <t xml:space="preserve">    STII</t>
  </si>
  <si>
    <t xml:space="preserve">    TAPI</t>
  </si>
  <si>
    <t>DSWD</t>
  </si>
  <si>
    <t xml:space="preserve">    CWC</t>
  </si>
  <si>
    <t xml:space="preserve">    ICAB</t>
  </si>
  <si>
    <t xml:space="preserve">    NCDA</t>
  </si>
  <si>
    <t xml:space="preserve">    NYC</t>
  </si>
  <si>
    <t>DOT</t>
  </si>
  <si>
    <t xml:space="preserve">    IA</t>
  </si>
  <si>
    <t xml:space="preserve">    NPDC</t>
  </si>
  <si>
    <t>DTI</t>
  </si>
  <si>
    <t xml:space="preserve">    BOI</t>
  </si>
  <si>
    <t xml:space="preserve">    CIAP</t>
  </si>
  <si>
    <t xml:space="preserve">    CMDF</t>
  </si>
  <si>
    <t xml:space="preserve">    PTTC</t>
  </si>
  <si>
    <t xml:space="preserve">    PDDCP</t>
  </si>
  <si>
    <t>DOTC</t>
  </si>
  <si>
    <t xml:space="preserve">    CAB</t>
  </si>
  <si>
    <t xml:space="preserve">    MARINA</t>
  </si>
  <si>
    <t xml:space="preserve">    OTC</t>
  </si>
  <si>
    <t xml:space="preserve">    OTS</t>
  </si>
  <si>
    <t xml:space="preserve">    TRB</t>
  </si>
  <si>
    <t>NEDA</t>
  </si>
  <si>
    <t xml:space="preserve">    ODG</t>
  </si>
  <si>
    <t xml:space="preserve">    NSCB</t>
  </si>
  <si>
    <t xml:space="preserve">    NSO</t>
  </si>
  <si>
    <t xml:space="preserve">    PNVSCA</t>
  </si>
  <si>
    <t xml:space="preserve">    PPPCP</t>
  </si>
  <si>
    <t xml:space="preserve">    SRTC</t>
  </si>
  <si>
    <t xml:space="preserve">    TARIFF</t>
  </si>
  <si>
    <t>PCOO</t>
  </si>
  <si>
    <t xml:space="preserve">    PCOO-Proper</t>
  </si>
  <si>
    <t xml:space="preserve">    BBS</t>
  </si>
  <si>
    <t xml:space="preserve">    BCS</t>
  </si>
  <si>
    <t xml:space="preserve">    NPO</t>
  </si>
  <si>
    <t xml:space="preserve">    NIB</t>
  </si>
  <si>
    <t xml:space="preserve">    PIA</t>
  </si>
  <si>
    <t xml:space="preserve">    PBS-RTVM</t>
  </si>
  <si>
    <t>OEOs</t>
  </si>
  <si>
    <t xml:space="preserve">     AMLC</t>
  </si>
  <si>
    <t xml:space="preserve">    CFO</t>
  </si>
  <si>
    <t xml:space="preserve">    MDA</t>
  </si>
  <si>
    <t xml:space="preserve">    CHED  </t>
  </si>
  <si>
    <t xml:space="preserve">    CFL</t>
  </si>
  <si>
    <t xml:space="preserve">    DDB</t>
  </si>
  <si>
    <t xml:space="preserve">    ERC</t>
  </si>
  <si>
    <t xml:space="preserve">    FDCP</t>
  </si>
  <si>
    <t xml:space="preserve">    GAB</t>
  </si>
  <si>
    <t xml:space="preserve">    GCGOCC</t>
  </si>
  <si>
    <t xml:space="preserve">    HLURB</t>
  </si>
  <si>
    <t xml:space="preserve">    HUDCC</t>
  </si>
  <si>
    <t xml:space="preserve">    MTRCB</t>
  </si>
  <si>
    <t xml:space="preserve">    NAPC</t>
  </si>
  <si>
    <t xml:space="preserve">    NCCA</t>
  </si>
  <si>
    <t xml:space="preserve">      NCCA</t>
  </si>
  <si>
    <t xml:space="preserve">      NHI</t>
  </si>
  <si>
    <t xml:space="preserve">      TNL</t>
  </si>
  <si>
    <t xml:space="preserve">      NAP (RMAO) </t>
  </si>
  <si>
    <t xml:space="preserve">   NCRFW</t>
  </si>
  <si>
    <t xml:space="preserve">   NICA</t>
  </si>
  <si>
    <t xml:space="preserve">   NSC  </t>
  </si>
  <si>
    <t xml:space="preserve">   NCMF</t>
  </si>
  <si>
    <t xml:space="preserve">   NTC</t>
  </si>
  <si>
    <t xml:space="preserve">    OMB (VRB)</t>
  </si>
  <si>
    <t xml:space="preserve">    OPAPP</t>
  </si>
  <si>
    <t xml:space="preserve">    PDEA</t>
  </si>
  <si>
    <t xml:space="preserve">    PHILRACOM</t>
  </si>
  <si>
    <t xml:space="preserve">    PSC  </t>
  </si>
  <si>
    <t xml:space="preserve">    PCUP</t>
  </si>
  <si>
    <t xml:space="preserve">    PLLO</t>
  </si>
  <si>
    <t xml:space="preserve">    PMS</t>
  </si>
  <si>
    <t xml:space="preserve">    PCDSPO</t>
  </si>
  <si>
    <t xml:space="preserve">    CCC</t>
  </si>
  <si>
    <t xml:space="preserve">    NCIP</t>
  </si>
  <si>
    <t>AR</t>
  </si>
  <si>
    <t xml:space="preserve">    ARMM</t>
  </si>
  <si>
    <t xml:space="preserve">   RLA</t>
  </si>
  <si>
    <t xml:space="preserve">   ARMM Social Fund</t>
  </si>
  <si>
    <t>JLEC</t>
  </si>
  <si>
    <t xml:space="preserve">     LEDAC</t>
  </si>
  <si>
    <t>JUDICIARY</t>
  </si>
  <si>
    <t xml:space="preserve">     SCPLC </t>
  </si>
  <si>
    <t xml:space="preserve">     PET   </t>
  </si>
  <si>
    <t xml:space="preserve">     SB</t>
  </si>
  <si>
    <t xml:space="preserve">     CA</t>
  </si>
  <si>
    <t xml:space="preserve">     CTA</t>
  </si>
  <si>
    <t>CSC</t>
  </si>
  <si>
    <t xml:space="preserve">     CSC</t>
  </si>
  <si>
    <t xml:space="preserve">     CESB</t>
  </si>
  <si>
    <t>COA</t>
  </si>
  <si>
    <t xml:space="preserve">    COA   </t>
  </si>
  <si>
    <t>COMELEC</t>
  </si>
  <si>
    <t xml:space="preserve">    COMELEC  </t>
  </si>
  <si>
    <t>OMBUDSMAN</t>
  </si>
  <si>
    <t xml:space="preserve">    OMB</t>
  </si>
  <si>
    <t>CHR</t>
  </si>
  <si>
    <t xml:space="preserve">    CHR</t>
  </si>
  <si>
    <t xml:space="preserve">     Sub-Total, Departments</t>
  </si>
  <si>
    <t>SPFs</t>
  </si>
  <si>
    <t xml:space="preserve">BSGC   </t>
  </si>
  <si>
    <t>AFMA</t>
  </si>
  <si>
    <t xml:space="preserve">    DA</t>
  </si>
  <si>
    <t xml:space="preserve">      OSEC</t>
  </si>
  <si>
    <t xml:space="preserve">      BFAR</t>
  </si>
  <si>
    <t xml:space="preserve">      NAFC</t>
  </si>
  <si>
    <t xml:space="preserve">      NMIC</t>
  </si>
  <si>
    <t xml:space="preserve">      PCC</t>
  </si>
  <si>
    <t xml:space="preserve">   BSGC</t>
  </si>
  <si>
    <t xml:space="preserve">      PCA  </t>
  </si>
  <si>
    <t xml:space="preserve">      PCIC </t>
  </si>
  <si>
    <t xml:space="preserve">     PFDA </t>
  </si>
  <si>
    <t xml:space="preserve">     PRRI  </t>
  </si>
  <si>
    <t xml:space="preserve">   OSEC-DAR-AFMA</t>
  </si>
  <si>
    <t xml:space="preserve">  ALGU - MDF</t>
  </si>
  <si>
    <t>ALGU</t>
  </si>
  <si>
    <t xml:space="preserve">    Spec. Shares </t>
  </si>
  <si>
    <t xml:space="preserve">    BODBF</t>
  </si>
  <si>
    <t xml:space="preserve">     FSLGU</t>
  </si>
  <si>
    <t xml:space="preserve">    MMDA </t>
  </si>
  <si>
    <t xml:space="preserve">    PRRC</t>
  </si>
  <si>
    <t xml:space="preserve">    MDF </t>
  </si>
  <si>
    <t xml:space="preserve">    Prem. Subsidy</t>
  </si>
  <si>
    <t xml:space="preserve">    SFALGU</t>
  </si>
  <si>
    <t xml:space="preserve">     KASF</t>
  </si>
  <si>
    <t xml:space="preserve">     KBP</t>
  </si>
  <si>
    <t>AFPMP</t>
  </si>
  <si>
    <t>ARF</t>
  </si>
  <si>
    <t>CALF</t>
  </si>
  <si>
    <t>CF</t>
  </si>
  <si>
    <t>DepEd-SBP</t>
  </si>
  <si>
    <t>ICF</t>
  </si>
  <si>
    <t>GFA</t>
  </si>
  <si>
    <t>MPBF</t>
  </si>
  <si>
    <t>NUF</t>
  </si>
  <si>
    <t>Pension &amp; Grat. Fund</t>
  </si>
  <si>
    <t>PDAF</t>
  </si>
  <si>
    <t>E-GOVERNMENT FUND</t>
  </si>
  <si>
    <t>Economic Stimulus Fund</t>
  </si>
  <si>
    <t>Interest Payments</t>
  </si>
  <si>
    <t xml:space="preserve">     Sub-Total, SPFs</t>
  </si>
  <si>
    <t xml:space="preserve">     NEW GAA</t>
  </si>
  <si>
    <t>AUTOMATIC</t>
  </si>
  <si>
    <t>APPROPRIATION</t>
  </si>
  <si>
    <t>IRA</t>
  </si>
  <si>
    <t>Net Lending</t>
  </si>
  <si>
    <t>RLIP</t>
  </si>
  <si>
    <t>Tax Refund</t>
  </si>
  <si>
    <t>Special Account</t>
  </si>
  <si>
    <t>Grant Proceeds</t>
  </si>
  <si>
    <t>Pension</t>
  </si>
  <si>
    <t>Tax Expenditures Fund</t>
  </si>
  <si>
    <t xml:space="preserve">     Sub-Total, Automatic Appropriation</t>
  </si>
  <si>
    <t>TOTAL PROGRAM</t>
  </si>
  <si>
    <t>*Includes requirements for pension</t>
  </si>
  <si>
    <r>
      <t>Office of the President</t>
    </r>
    <r>
      <rPr>
        <vertAlign val="superscript"/>
        <sz val="10"/>
        <rFont val="Arial"/>
        <family val="2"/>
      </rPr>
      <t>/6</t>
    </r>
  </si>
  <si>
    <t>All Departments</t>
  </si>
  <si>
    <t>CUMULATIVE</t>
  </si>
  <si>
    <t>JAN</t>
  </si>
  <si>
    <t>FEB</t>
  </si>
  <si>
    <t>MAR</t>
  </si>
  <si>
    <t>APR</t>
  </si>
  <si>
    <t>MAY</t>
  </si>
  <si>
    <t>JUN</t>
  </si>
  <si>
    <t>AS OF JUN</t>
  </si>
  <si>
    <t>Monthly NCA Credited</t>
  </si>
  <si>
    <t>Monthly NCA Utilized</t>
  </si>
  <si>
    <t>NCA UtilIzed / NCAs Credited - Flow</t>
  </si>
  <si>
    <t>NCA UtilIzed / NCAs Credited - Cumulative</t>
  </si>
  <si>
    <t>NCAs CREDITED VS NCA UTILIZATION, JANUARY-JUNE 2013</t>
  </si>
  <si>
    <t>in millions</t>
  </si>
  <si>
    <t>ECCDC is now under DEPED starting May 2013 but releases for said agency is still charged to OP for bank-based disbursement reporting purpose</t>
  </si>
  <si>
    <t>/1Net of Trust and Working Fund</t>
  </si>
  <si>
    <t>/2 Checks presented to GSB for encashment by payees of departments/agencies, which are already encashed or cleared by the bank</t>
  </si>
  <si>
    <t>/4 Negotiated Checks + Outstanding Checks</t>
  </si>
  <si>
    <t>FY 2013 Actual Disbursements per MDS-GSBs</t>
  </si>
  <si>
    <r>
      <t xml:space="preserve">NCA RELEASES </t>
    </r>
    <r>
      <rPr>
        <b/>
        <vertAlign val="superscript"/>
        <sz val="8"/>
        <rFont val="Arial"/>
        <family val="2"/>
      </rPr>
      <t>/1</t>
    </r>
  </si>
  <si>
    <r>
      <t xml:space="preserve">NEGOTIATED CHECKS </t>
    </r>
    <r>
      <rPr>
        <b/>
        <vertAlign val="superscript"/>
        <sz val="8"/>
        <rFont val="Arial"/>
        <family val="2"/>
      </rPr>
      <t>/2</t>
    </r>
  </si>
  <si>
    <r>
      <t xml:space="preserve">OUTSTANDING CHECKS </t>
    </r>
    <r>
      <rPr>
        <b/>
        <vertAlign val="superscript"/>
        <sz val="8"/>
        <rFont val="Arial"/>
        <family val="2"/>
      </rPr>
      <t>/3</t>
    </r>
  </si>
  <si>
    <r>
      <t xml:space="preserve">TOTAL DISB </t>
    </r>
    <r>
      <rPr>
        <b/>
        <vertAlign val="superscript"/>
        <sz val="8"/>
        <rFont val="Arial"/>
        <family val="2"/>
      </rPr>
      <t>/4</t>
    </r>
  </si>
  <si>
    <t>/3 Checks not yet presented to/encashed/cleared with the GSB for encashment by payees of departments/agencies</t>
  </si>
  <si>
    <r>
      <t xml:space="preserve">    OSEC </t>
    </r>
    <r>
      <rPr>
        <vertAlign val="superscript"/>
        <sz val="8"/>
        <rFont val="Arial"/>
        <family val="2"/>
      </rPr>
      <t>/5</t>
    </r>
  </si>
  <si>
    <t>/5 DOTC-OSEC includes Philippine Coast Guard</t>
  </si>
  <si>
    <r>
      <t>REPORT ON UTILIZATION OF CASH ALLOCATIONS FOR NATIONAL GOVERNMENT AGENCIES, BUDGETARY SUPPORT TO GOCCs AND LGUs</t>
    </r>
    <r>
      <rPr>
        <b/>
        <vertAlign val="superscript"/>
        <sz val="10"/>
        <rFont val="Arial"/>
        <family val="2"/>
      </rPr>
      <t>/1</t>
    </r>
  </si>
  <si>
    <t>NCAs issued in 2013 and credited by MDS-Government Servicing Banks for current year and prior year's accounts payable (inclusive of Lapsed NCA, but net of NCAs for Trust and Working Fund)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</si>
</sst>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84" formatCode="_(* #,##0_);_(* \(#,##0\);_(* &quot;-&quot;?_);_(@_)"/>
  </numFmts>
  <fonts count="3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vertAlign val="superscript"/>
      <sz val="10"/>
      <name val="Arial"/>
      <family val="2"/>
    </font>
    <font>
      <b/>
      <sz val="10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0"/>
      <name val="Arial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41" fontId="1" fillId="0" borderId="0" xfId="0" applyNumberFormat="1" applyFont="1"/>
    <xf numFmtId="43" fontId="1" fillId="0" borderId="0" xfId="0" applyNumberFormat="1" applyFont="1"/>
    <xf numFmtId="0" fontId="22" fillId="0" borderId="0" xfId="0" applyNumberFormat="1" applyFont="1"/>
    <xf numFmtId="41" fontId="22" fillId="0" borderId="0" xfId="0" applyNumberFormat="1" applyFont="1"/>
    <xf numFmtId="166" fontId="23" fillId="0" borderId="0" xfId="0" applyNumberFormat="1" applyFont="1"/>
    <xf numFmtId="0" fontId="22" fillId="0" borderId="0" xfId="0" applyFont="1"/>
    <xf numFmtId="166" fontId="24" fillId="0" borderId="0" xfId="0" applyNumberFormat="1" applyFont="1"/>
    <xf numFmtId="41" fontId="25" fillId="0" borderId="0" xfId="0" applyNumberFormat="1" applyFont="1"/>
    <xf numFmtId="0" fontId="1" fillId="0" borderId="0" xfId="28" applyNumberFormat="1" applyFont="1"/>
    <xf numFmtId="0" fontId="1" fillId="0" borderId="0" xfId="0" applyNumberFormat="1" applyFont="1" applyFill="1"/>
    <xf numFmtId="0" fontId="1" fillId="0" borderId="11" xfId="0" applyNumberFormat="1" applyFont="1" applyBorder="1"/>
    <xf numFmtId="41" fontId="1" fillId="0" borderId="11" xfId="0" applyNumberFormat="1" applyFont="1" applyBorder="1"/>
    <xf numFmtId="0" fontId="1" fillId="0" borderId="11" xfId="0" applyFont="1" applyBorder="1"/>
    <xf numFmtId="0" fontId="1" fillId="0" borderId="0" xfId="0" applyNumberFormat="1" applyFont="1" applyBorder="1"/>
    <xf numFmtId="41" fontId="1" fillId="0" borderId="0" xfId="0" applyNumberFormat="1" applyFont="1" applyBorder="1"/>
    <xf numFmtId="0" fontId="1" fillId="0" borderId="0" xfId="0" applyFont="1" applyBorder="1"/>
    <xf numFmtId="0" fontId="1" fillId="0" borderId="0" xfId="0" quotePrefix="1" applyNumberFormat="1" applyFont="1" applyFill="1" applyBorder="1"/>
    <xf numFmtId="0" fontId="1" fillId="0" borderId="0" xfId="0" applyNumberFormat="1" applyFont="1" applyFill="1" applyBorder="1"/>
    <xf numFmtId="0" fontId="26" fillId="0" borderId="0" xfId="0" applyNumberFormat="1" applyFont="1"/>
    <xf numFmtId="0" fontId="26" fillId="0" borderId="0" xfId="0" applyFont="1"/>
    <xf numFmtId="0" fontId="28" fillId="24" borderId="0" xfId="0" applyFont="1" applyFill="1" applyBorder="1" applyAlignment="1">
      <alignment horizontal="left"/>
    </xf>
    <xf numFmtId="0" fontId="20" fillId="24" borderId="0" xfId="0" applyFont="1" applyFill="1" applyBorder="1"/>
    <xf numFmtId="0" fontId="28" fillId="24" borderId="0" xfId="0" applyFont="1" applyFill="1" applyBorder="1"/>
    <xf numFmtId="0" fontId="28" fillId="0" borderId="10" xfId="0" applyFont="1" applyBorder="1" applyAlignment="1">
      <alignment horizontal="center" wrapText="1"/>
    </xf>
    <xf numFmtId="0" fontId="20" fillId="0" borderId="0" xfId="0" applyFont="1" applyBorder="1"/>
    <xf numFmtId="0" fontId="28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Fill="1" applyBorder="1" applyAlignment="1">
      <alignment horizontal="left"/>
    </xf>
    <xf numFmtId="37" fontId="30" fillId="0" borderId="11" xfId="0" applyNumberFormat="1" applyFont="1" applyBorder="1" applyAlignment="1">
      <alignment horizontal="right"/>
    </xf>
    <xf numFmtId="0" fontId="30" fillId="0" borderId="0" xfId="0" applyFont="1" applyBorder="1" applyAlignment="1">
      <alignment horizontal="left"/>
    </xf>
    <xf numFmtId="37" fontId="20" fillId="0" borderId="0" xfId="0" applyNumberFormat="1" applyFont="1" applyBorder="1"/>
    <xf numFmtId="0" fontId="30" fillId="0" borderId="0" xfId="0" applyFont="1" applyBorder="1" applyProtection="1">
      <protection locked="0"/>
    </xf>
    <xf numFmtId="0" fontId="30" fillId="0" borderId="0" xfId="0" applyFont="1" applyBorder="1"/>
    <xf numFmtId="37" fontId="30" fillId="0" borderId="0" xfId="0" applyNumberFormat="1" applyFont="1" applyBorder="1" applyAlignment="1">
      <alignment horizontal="right"/>
    </xf>
    <xf numFmtId="0" fontId="29" fillId="0" borderId="0" xfId="0" applyFont="1" applyBorder="1"/>
    <xf numFmtId="37" fontId="30" fillId="0" borderId="11" xfId="0" applyNumberFormat="1" applyFont="1" applyBorder="1"/>
    <xf numFmtId="0" fontId="30" fillId="0" borderId="0" xfId="0" quotePrefix="1" applyFont="1" applyBorder="1" applyAlignment="1">
      <alignment horizontal="left"/>
    </xf>
    <xf numFmtId="37" fontId="29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165" fontId="20" fillId="0" borderId="0" xfId="0" applyNumberFormat="1" applyFont="1" applyBorder="1"/>
    <xf numFmtId="37" fontId="30" fillId="0" borderId="11" xfId="28" applyNumberFormat="1" applyFont="1" applyBorder="1"/>
    <xf numFmtId="0" fontId="30" fillId="0" borderId="0" xfId="0" applyFont="1"/>
    <xf numFmtId="37" fontId="30" fillId="0" borderId="0" xfId="0" applyNumberFormat="1" applyFont="1" applyAlignment="1">
      <alignment horizontal="right"/>
    </xf>
    <xf numFmtId="41" fontId="20" fillId="0" borderId="0" xfId="0" applyNumberFormat="1" applyFont="1" applyBorder="1"/>
    <xf numFmtId="37" fontId="31" fillId="0" borderId="0" xfId="0" applyNumberFormat="1" applyFont="1" applyBorder="1"/>
    <xf numFmtId="184" fontId="32" fillId="0" borderId="0" xfId="0" applyNumberFormat="1" applyFont="1" applyBorder="1" applyAlignment="1">
      <alignment horizontal="center"/>
    </xf>
    <xf numFmtId="184" fontId="20" fillId="0" borderId="0" xfId="0" applyNumberFormat="1" applyFont="1" applyBorder="1" applyAlignment="1">
      <alignment horizontal="center"/>
    </xf>
    <xf numFmtId="184" fontId="20" fillId="0" borderId="0" xfId="0" applyNumberFormat="1" applyFont="1" applyBorder="1"/>
    <xf numFmtId="4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7" fontId="30" fillId="0" borderId="0" xfId="0" applyNumberFormat="1" applyFont="1" applyBorder="1"/>
    <xf numFmtId="165" fontId="20" fillId="0" borderId="0" xfId="28" applyNumberFormat="1" applyFont="1" applyBorder="1"/>
    <xf numFmtId="0" fontId="28" fillId="0" borderId="0" xfId="0" applyFont="1" applyBorder="1" applyAlignment="1"/>
    <xf numFmtId="37" fontId="30" fillId="0" borderId="12" xfId="28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37" fontId="28" fillId="0" borderId="0" xfId="0" applyNumberFormat="1" applyFont="1" applyBorder="1" applyAlignment="1">
      <alignment horizontal="right"/>
    </xf>
    <xf numFmtId="37" fontId="30" fillId="0" borderId="0" xfId="28" applyNumberFormat="1" applyFont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37" fontId="30" fillId="0" borderId="0" xfId="0" quotePrefix="1" applyNumberFormat="1" applyFont="1" applyBorder="1" applyAlignment="1">
      <alignment horizontal="right"/>
    </xf>
    <xf numFmtId="37" fontId="30" fillId="0" borderId="0" xfId="28" applyNumberFormat="1" applyFont="1" applyBorder="1"/>
    <xf numFmtId="0" fontId="30" fillId="0" borderId="0" xfId="0" quotePrefix="1" applyFont="1" applyBorder="1" applyAlignment="1"/>
    <xf numFmtId="0" fontId="28" fillId="0" borderId="0" xfId="0" applyFont="1" applyBorder="1" applyAlignment="1">
      <alignment horizontal="left"/>
    </xf>
    <xf numFmtId="37" fontId="30" fillId="0" borderId="12" xfId="28" applyNumberFormat="1" applyFont="1" applyBorder="1"/>
    <xf numFmtId="0" fontId="28" fillId="0" borderId="0" xfId="0" applyFont="1" applyBorder="1"/>
    <xf numFmtId="37" fontId="30" fillId="0" borderId="13" xfId="28" applyNumberFormat="1" applyFont="1" applyBorder="1"/>
    <xf numFmtId="0" fontId="30" fillId="24" borderId="0" xfId="0" quotePrefix="1" applyFont="1" applyFill="1" applyBorder="1" applyAlignment="1">
      <alignment horizontal="left"/>
    </xf>
    <xf numFmtId="37" fontId="30" fillId="24" borderId="0" xfId="0" quotePrefix="1" applyNumberFormat="1" applyFont="1" applyFill="1" applyBorder="1" applyAlignment="1">
      <alignment horizontal="right"/>
    </xf>
    <xf numFmtId="37" fontId="20" fillId="24" borderId="0" xfId="0" applyNumberFormat="1" applyFont="1" applyFill="1" applyBorder="1" applyAlignment="1">
      <alignment horizontal="right"/>
    </xf>
    <xf numFmtId="37" fontId="30" fillId="0" borderId="0" xfId="0" applyNumberFormat="1" applyFont="1" applyBorder="1" applyAlignment="1">
      <alignment horizontal="left"/>
    </xf>
    <xf numFmtId="0" fontId="20" fillId="0" borderId="0" xfId="0" applyFont="1"/>
    <xf numFmtId="41" fontId="0" fillId="0" borderId="0" xfId="0" applyNumberFormat="1"/>
    <xf numFmtId="43" fontId="0" fillId="0" borderId="0" xfId="0" applyNumberFormat="1"/>
    <xf numFmtId="0" fontId="26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28" fillId="24" borderId="14" xfId="0" applyFont="1" applyFill="1" applyBorder="1" applyAlignment="1">
      <alignment horizontal="center"/>
    </xf>
    <xf numFmtId="0" fontId="28" fillId="24" borderId="15" xfId="0" applyFont="1" applyFill="1" applyBorder="1" applyAlignment="1">
      <alignment horizontal="center"/>
    </xf>
    <xf numFmtId="0" fontId="28" fillId="24" borderId="16" xfId="0" applyFont="1" applyFill="1" applyBorder="1" applyAlignment="1">
      <alignment horizontal="center"/>
    </xf>
    <xf numFmtId="0" fontId="28" fillId="24" borderId="17" xfId="0" applyFont="1" applyFill="1" applyBorder="1" applyAlignment="1">
      <alignment horizontal="center"/>
    </xf>
    <xf numFmtId="0" fontId="28" fillId="24" borderId="18" xfId="0" applyFont="1" applyFill="1" applyBorder="1" applyAlignment="1">
      <alignment horizontal="center"/>
    </xf>
    <xf numFmtId="0" fontId="28" fillId="24" borderId="19" xfId="0" applyFont="1" applyFill="1" applyBorder="1" applyAlignment="1">
      <alignment horizontal="center"/>
    </xf>
    <xf numFmtId="0" fontId="28" fillId="24" borderId="20" xfId="0" applyFont="1" applyFill="1" applyBorder="1" applyAlignment="1">
      <alignment horizontal="center"/>
    </xf>
    <xf numFmtId="0" fontId="28" fillId="24" borderId="0" xfId="0" applyFont="1" applyFill="1" applyBorder="1" applyAlignment="1">
      <alignment horizontal="center"/>
    </xf>
    <xf numFmtId="0" fontId="28" fillId="24" borderId="21" xfId="0" applyFont="1" applyFill="1" applyBorder="1" applyAlignment="1">
      <alignment horizontal="center"/>
    </xf>
    <xf numFmtId="0" fontId="28" fillId="24" borderId="22" xfId="0" applyFont="1" applyFill="1" applyBorder="1" applyAlignment="1">
      <alignment horizontal="center"/>
    </xf>
    <xf numFmtId="0" fontId="28" fillId="24" borderId="11" xfId="0" applyFont="1" applyFill="1" applyBorder="1" applyAlignment="1">
      <alignment horizontal="center"/>
    </xf>
    <xf numFmtId="0" fontId="28" fillId="24" borderId="23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00"/>
                </a:solidFill>
                <a:latin typeface="Arial"/>
                <a:cs typeface="Arial"/>
              </a:rPr>
              <a:t>ALL DEPARTMENTS: NCAs CREDITED VS NCA UTILIZATION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00"/>
                </a:solidFill>
                <a:latin typeface="Arial"/>
                <a:cs typeface="Arial"/>
              </a:rPr>
              <a:t>JANUARY-JUNE 2013</a:t>
            </a:r>
            <a:endParaRPr lang="en-US" sz="8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8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802002224694106"/>
          <c:y val="8.3612108405058203E-3"/>
        </c:manualLayout>
      </c:layout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583982202447164"/>
          <c:y val="0.14214058428859894"/>
          <c:w val="0.660734149054505"/>
          <c:h val="0.62040184436553192"/>
        </c:manualLayout>
      </c:layout>
      <c:barChart>
        <c:barDir val="col"/>
        <c:grouping val="clustered"/>
        <c:ser>
          <c:idx val="0"/>
          <c:order val="0"/>
          <c:tx>
            <c:strRef>
              <c:f>Graph!$A$5</c:f>
              <c:strCache>
                <c:ptCount val="1"/>
                <c:pt idx="0">
                  <c:v>Monthly NCA Credited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Graph!$J$4:$O$4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Graph!$B$5:$G$5</c:f>
              <c:numCache>
                <c:formatCode>_(* #,##0_);_(* \(#,##0\);_(* "-"_);_(@_)</c:formatCode>
                <c:ptCount val="6"/>
                <c:pt idx="0">
                  <c:v>99513.082999999999</c:v>
                </c:pt>
                <c:pt idx="1">
                  <c:v>114611.13499999999</c:v>
                </c:pt>
                <c:pt idx="2">
                  <c:v>121850.757</c:v>
                </c:pt>
                <c:pt idx="3">
                  <c:v>118560.897</c:v>
                </c:pt>
                <c:pt idx="4">
                  <c:v>153136.136</c:v>
                </c:pt>
                <c:pt idx="5">
                  <c:v>130363.295</c:v>
                </c:pt>
              </c:numCache>
            </c:numRef>
          </c:val>
        </c:ser>
        <c:ser>
          <c:idx val="2"/>
          <c:order val="1"/>
          <c:tx>
            <c:strRef>
              <c:f>Graph!$A$6</c:f>
              <c:strCache>
                <c:ptCount val="1"/>
                <c:pt idx="0">
                  <c:v>Monthly NCA Utilized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Graph!$J$4:$O$4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Graph!$B$6:$G$6</c:f>
              <c:numCache>
                <c:formatCode>_(* #,##0_);_(* \(#,##0\);_(* "-"_);_(@_)</c:formatCode>
                <c:ptCount val="6"/>
                <c:pt idx="0">
                  <c:v>93795.168999999994</c:v>
                </c:pt>
                <c:pt idx="1">
                  <c:v>105267.67600000001</c:v>
                </c:pt>
                <c:pt idx="2">
                  <c:v>114041.352</c:v>
                </c:pt>
                <c:pt idx="3">
                  <c:v>111698.077</c:v>
                </c:pt>
                <c:pt idx="4">
                  <c:v>142152.80799999999</c:v>
                </c:pt>
                <c:pt idx="5">
                  <c:v>123621.51700000001</c:v>
                </c:pt>
              </c:numCache>
            </c:numRef>
          </c:val>
        </c:ser>
        <c:axId val="76450048"/>
        <c:axId val="76470912"/>
      </c:barChart>
      <c:lineChart>
        <c:grouping val="standard"/>
        <c:ser>
          <c:idx val="3"/>
          <c:order val="2"/>
          <c:tx>
            <c:strRef>
              <c:f>Graph!$A$7</c:f>
              <c:strCache>
                <c:ptCount val="1"/>
                <c:pt idx="0">
                  <c:v>NCA UtilIzed / NCAs Credited - Flow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x"/>
            <c:size val="8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Graph!$J$4:$O$4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Graph!$B$7:$G$7</c:f>
              <c:numCache>
                <c:formatCode>_(* #,##0.00_);_(* \(#,##0.00\);_(* "-"??_);_(@_)</c:formatCode>
                <c:ptCount val="6"/>
                <c:pt idx="0">
                  <c:v>94.254108276396181</c:v>
                </c:pt>
                <c:pt idx="1">
                  <c:v>91.847686527142429</c:v>
                </c:pt>
                <c:pt idx="2">
                  <c:v>93.591008219998173</c:v>
                </c:pt>
                <c:pt idx="3">
                  <c:v>94.21156538652032</c:v>
                </c:pt>
                <c:pt idx="4">
                  <c:v>92.827735969516695</c:v>
                </c:pt>
                <c:pt idx="5">
                  <c:v>94.82846916380872</c:v>
                </c:pt>
              </c:numCache>
            </c:numRef>
          </c:val>
        </c:ser>
        <c:ser>
          <c:idx val="4"/>
          <c:order val="3"/>
          <c:tx>
            <c:strRef>
              <c:f>Graph!$A$8</c:f>
              <c:strCache>
                <c:ptCount val="1"/>
                <c:pt idx="0">
                  <c:v>NCA UtilIzed / NCAs Credited - Cumulative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Graph!$J$4:$O$4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Graph!$J$8:$O$8</c:f>
              <c:numCache>
                <c:formatCode>_(* #,##0.00_);_(* \(#,##0.00\);_(* "-"??_);_(@_)</c:formatCode>
                <c:ptCount val="6"/>
                <c:pt idx="0">
                  <c:v>94.254108276396181</c:v>
                </c:pt>
                <c:pt idx="1">
                  <c:v>92.966058141073987</c:v>
                </c:pt>
                <c:pt idx="2">
                  <c:v>93.192713832332302</c:v>
                </c:pt>
                <c:pt idx="3">
                  <c:v>93.458470534092413</c:v>
                </c:pt>
                <c:pt idx="4">
                  <c:v>93.299522527948994</c:v>
                </c:pt>
                <c:pt idx="5">
                  <c:v>93.569588906236916</c:v>
                </c:pt>
              </c:numCache>
            </c:numRef>
          </c:val>
        </c:ser>
        <c:marker val="1"/>
        <c:axId val="76838784"/>
        <c:axId val="90427392"/>
      </c:lineChart>
      <c:catAx>
        <c:axId val="76450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MONTHLY FLOW</a:t>
                </a:r>
              </a:p>
            </c:rich>
          </c:tx>
          <c:layout>
            <c:manualLayout>
              <c:xMode val="edge"/>
              <c:yMode val="edge"/>
              <c:x val="0.50166852057842048"/>
              <c:y val="0.926422161128044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70912"/>
        <c:crossesAt val="0"/>
        <c:lblAlgn val="ctr"/>
        <c:lblOffset val="100"/>
        <c:tickLblSkip val="1"/>
        <c:tickMarkSkip val="1"/>
      </c:catAx>
      <c:valAx>
        <c:axId val="76470912"/>
        <c:scaling>
          <c:orientation val="minMax"/>
          <c:max val="160000"/>
          <c:min val="5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LEVELS (P MIllion)</a:t>
                </a:r>
              </a:p>
            </c:rich>
          </c:tx>
          <c:layout>
            <c:manualLayout>
              <c:xMode val="edge"/>
              <c:yMode val="edge"/>
              <c:x val="9.8998887652947717E-2"/>
              <c:y val="0.33277619145213166"/>
            </c:manualLayout>
          </c:layout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50048"/>
        <c:crosses val="autoZero"/>
        <c:crossBetween val="between"/>
        <c:majorUnit val="10000"/>
        <c:minorUnit val="10000"/>
      </c:valAx>
      <c:catAx>
        <c:axId val="76838784"/>
        <c:scaling>
          <c:orientation val="minMax"/>
        </c:scaling>
        <c:delete val="1"/>
        <c:axPos val="b"/>
        <c:tickLblPos val="nextTo"/>
        <c:crossAx val="90427392"/>
        <c:crossesAt val="85"/>
        <c:lblAlgn val="ctr"/>
        <c:lblOffset val="100"/>
      </c:catAx>
      <c:valAx>
        <c:axId val="90427392"/>
        <c:scaling>
          <c:orientation val="minMax"/>
          <c:max val="100"/>
          <c:min val="85"/>
        </c:scaling>
        <c:axPos val="r"/>
        <c:title>
          <c:tx>
            <c:rich>
              <a:bodyPr rot="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NCA UTILIZATION RATES (%)</a:t>
                </a:r>
              </a:p>
            </c:rich>
          </c:tx>
          <c:layout>
            <c:manualLayout>
              <c:xMode val="edge"/>
              <c:yMode val="edge"/>
              <c:x val="0.96996662958843161"/>
              <c:y val="0.28929789508150139"/>
            </c:manualLayout>
          </c:layout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38784"/>
        <c:crosses val="max"/>
        <c:crossBetween val="between"/>
        <c:majorUnit val="1"/>
        <c:min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76200</xdr:rowOff>
    </xdr:from>
    <xdr:to>
      <xdr:col>10</xdr:col>
      <xdr:colOff>123825</xdr:colOff>
      <xdr:row>44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ablo/My%20Documents/jem's/bank%20reports/2013/2013%20REPORT%20ON%20NCA%20RELEASES%20AND%20UTILIZATION%20(posted%20in%20DBM%20websit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ablo/My%20Documents/jem's/bank%20reports/2013/ACTUAL%20DISBURSEMENT%20(as%20of%20June)%20by%20agency%20for%20DBM%20websi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 of August"/>
      <sheetName val="As of July"/>
      <sheetName val="As of June"/>
      <sheetName val="NCA RELEASES (2)"/>
      <sheetName val="all(net trust &amp;WF)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51">
          <cell r="F51">
            <v>2236051</v>
          </cell>
          <cell r="J51">
            <v>2458833</v>
          </cell>
        </row>
        <row r="52">
          <cell r="F52">
            <v>461610</v>
          </cell>
          <cell r="J52">
            <v>681342</v>
          </cell>
        </row>
        <row r="53">
          <cell r="F53">
            <v>106608</v>
          </cell>
          <cell r="J53">
            <v>102685</v>
          </cell>
        </row>
        <row r="54">
          <cell r="F54">
            <v>1857759</v>
          </cell>
          <cell r="J54">
            <v>3020629</v>
          </cell>
        </row>
        <row r="55">
          <cell r="F55">
            <v>9744562</v>
          </cell>
          <cell r="J55">
            <v>17678732</v>
          </cell>
        </row>
        <row r="56">
          <cell r="F56">
            <v>261870</v>
          </cell>
          <cell r="J56">
            <v>286081</v>
          </cell>
        </row>
        <row r="57">
          <cell r="F57">
            <v>53144861</v>
          </cell>
          <cell r="J57">
            <v>66417566</v>
          </cell>
        </row>
        <row r="58">
          <cell r="F58">
            <v>7597880</v>
          </cell>
          <cell r="J58">
            <v>8631691</v>
          </cell>
        </row>
        <row r="59">
          <cell r="F59">
            <v>139203</v>
          </cell>
          <cell r="J59">
            <v>189315</v>
          </cell>
        </row>
        <row r="60">
          <cell r="F60">
            <v>4033478</v>
          </cell>
          <cell r="J60">
            <v>8730653</v>
          </cell>
        </row>
        <row r="61">
          <cell r="F61">
            <v>3472878</v>
          </cell>
          <cell r="J61">
            <v>3985576</v>
          </cell>
        </row>
        <row r="62">
          <cell r="F62">
            <v>2375187</v>
          </cell>
          <cell r="J62">
            <v>2480748</v>
          </cell>
        </row>
        <row r="63">
          <cell r="F63">
            <v>6335507</v>
          </cell>
          <cell r="J63">
            <v>8914787</v>
          </cell>
        </row>
        <row r="64">
          <cell r="F64">
            <v>28684698</v>
          </cell>
          <cell r="J64">
            <v>32128614</v>
          </cell>
        </row>
        <row r="65">
          <cell r="F65">
            <v>2582700</v>
          </cell>
          <cell r="J65">
            <v>3113928</v>
          </cell>
        </row>
        <row r="66">
          <cell r="F66">
            <v>2164587</v>
          </cell>
          <cell r="J66">
            <v>2493463</v>
          </cell>
        </row>
        <row r="67">
          <cell r="F67">
            <v>32393239</v>
          </cell>
          <cell r="J67">
            <v>31981962</v>
          </cell>
        </row>
        <row r="68">
          <cell r="F68">
            <v>47728002</v>
          </cell>
          <cell r="J68">
            <v>50198484</v>
          </cell>
        </row>
        <row r="69">
          <cell r="F69">
            <v>2804790</v>
          </cell>
          <cell r="J69">
            <v>3602384</v>
          </cell>
        </row>
        <row r="70">
          <cell r="F70">
            <v>18637159</v>
          </cell>
          <cell r="J70">
            <v>11697924</v>
          </cell>
        </row>
        <row r="71">
          <cell r="F71">
            <v>1422681</v>
          </cell>
          <cell r="J71">
            <v>875903</v>
          </cell>
        </row>
        <row r="72">
          <cell r="F72">
            <v>692599</v>
          </cell>
          <cell r="J72">
            <v>794913</v>
          </cell>
        </row>
        <row r="73">
          <cell r="F73">
            <v>3190130</v>
          </cell>
          <cell r="J73">
            <v>5203275</v>
          </cell>
        </row>
        <row r="74">
          <cell r="F74">
            <v>1770447</v>
          </cell>
          <cell r="J74">
            <v>1032963</v>
          </cell>
        </row>
        <row r="75">
          <cell r="F75">
            <v>286615</v>
          </cell>
          <cell r="J75">
            <v>440519</v>
          </cell>
        </row>
        <row r="76">
          <cell r="F76">
            <v>2679332</v>
          </cell>
          <cell r="J76">
            <v>2688198</v>
          </cell>
        </row>
        <row r="77">
          <cell r="F77">
            <v>495</v>
          </cell>
          <cell r="J77">
            <v>495</v>
          </cell>
        </row>
        <row r="78">
          <cell r="F78">
            <v>4191893</v>
          </cell>
          <cell r="J78">
            <v>4810009</v>
          </cell>
        </row>
        <row r="79">
          <cell r="F79">
            <v>231610</v>
          </cell>
          <cell r="J79">
            <v>257094</v>
          </cell>
        </row>
        <row r="80">
          <cell r="F80">
            <v>1859967</v>
          </cell>
          <cell r="J80">
            <v>2137587</v>
          </cell>
        </row>
        <row r="81">
          <cell r="F81">
            <v>2495305</v>
          </cell>
          <cell r="J81">
            <v>11405438</v>
          </cell>
        </row>
        <row r="82">
          <cell r="F82">
            <v>275489</v>
          </cell>
          <cell r="J82">
            <v>467451</v>
          </cell>
        </row>
        <row r="83">
          <cell r="F83">
            <v>71570</v>
          </cell>
          <cell r="J83">
            <v>84235</v>
          </cell>
        </row>
        <row r="84">
          <cell r="F84">
            <v>3488910</v>
          </cell>
          <cell r="J84">
            <v>3841236</v>
          </cell>
        </row>
        <row r="85">
          <cell r="F85">
            <v>4584883</v>
          </cell>
          <cell r="J85">
            <v>25327381</v>
          </cell>
        </row>
        <row r="86">
          <cell r="F86">
            <v>81269877</v>
          </cell>
          <cell r="J86">
            <v>83520761</v>
          </cell>
        </row>
        <row r="87">
          <cell r="F87">
            <v>667373</v>
          </cell>
          <cell r="J87">
            <v>344192</v>
          </cell>
        </row>
        <row r="88">
          <cell r="F88">
            <v>33170</v>
          </cell>
          <cell r="J88">
            <v>33281</v>
          </cell>
        </row>
      </sheetData>
      <sheetData sheetId="4">
        <row r="51">
          <cell r="F51">
            <v>2017659</v>
          </cell>
          <cell r="J51">
            <v>2232174</v>
          </cell>
        </row>
        <row r="52">
          <cell r="F52">
            <v>414506</v>
          </cell>
          <cell r="J52">
            <v>580924</v>
          </cell>
        </row>
        <row r="53">
          <cell r="F53">
            <v>106404</v>
          </cell>
          <cell r="J53">
            <v>90302</v>
          </cell>
        </row>
        <row r="54">
          <cell r="F54">
            <v>1792921</v>
          </cell>
          <cell r="J54">
            <v>2875254</v>
          </cell>
        </row>
        <row r="55">
          <cell r="F55">
            <v>8718459</v>
          </cell>
          <cell r="J55">
            <v>16463931</v>
          </cell>
        </row>
        <row r="56">
          <cell r="F56">
            <v>249978</v>
          </cell>
          <cell r="J56">
            <v>251593</v>
          </cell>
        </row>
        <row r="57">
          <cell r="F57">
            <v>51484301</v>
          </cell>
          <cell r="J57">
            <v>63894346</v>
          </cell>
        </row>
        <row r="58">
          <cell r="F58">
            <v>7477497</v>
          </cell>
          <cell r="J58">
            <v>8404638</v>
          </cell>
        </row>
        <row r="59">
          <cell r="F59">
            <v>130022</v>
          </cell>
          <cell r="J59">
            <v>174738</v>
          </cell>
        </row>
        <row r="60">
          <cell r="F60">
            <v>3634434</v>
          </cell>
          <cell r="J60">
            <v>6547138</v>
          </cell>
        </row>
        <row r="61">
          <cell r="F61">
            <v>2341441</v>
          </cell>
          <cell r="J61">
            <v>3457550</v>
          </cell>
        </row>
        <row r="62">
          <cell r="F62">
            <v>2375127</v>
          </cell>
          <cell r="J62">
            <v>2477411</v>
          </cell>
        </row>
        <row r="63">
          <cell r="F63">
            <v>5991348</v>
          </cell>
          <cell r="J63">
            <v>8531515</v>
          </cell>
        </row>
        <row r="64">
          <cell r="F64">
            <v>27419171</v>
          </cell>
          <cell r="J64">
            <v>31285063</v>
          </cell>
        </row>
        <row r="65">
          <cell r="F65">
            <v>2422671</v>
          </cell>
          <cell r="J65">
            <v>3054407</v>
          </cell>
        </row>
        <row r="66">
          <cell r="F66">
            <v>1972614</v>
          </cell>
          <cell r="J66">
            <v>2287316</v>
          </cell>
        </row>
        <row r="67">
          <cell r="F67">
            <v>31662295</v>
          </cell>
          <cell r="J67">
            <v>31842080</v>
          </cell>
        </row>
        <row r="68">
          <cell r="F68">
            <v>33812296</v>
          </cell>
          <cell r="J68">
            <v>39121806</v>
          </cell>
        </row>
        <row r="69">
          <cell r="F69">
            <v>2609547</v>
          </cell>
          <cell r="J69">
            <v>3050039</v>
          </cell>
        </row>
        <row r="70">
          <cell r="F70">
            <v>18585213</v>
          </cell>
          <cell r="J70">
            <v>11204855</v>
          </cell>
        </row>
        <row r="71">
          <cell r="F71">
            <v>768568</v>
          </cell>
          <cell r="J71">
            <v>751405</v>
          </cell>
        </row>
        <row r="72">
          <cell r="F72">
            <v>649179</v>
          </cell>
          <cell r="J72">
            <v>730748</v>
          </cell>
        </row>
        <row r="73">
          <cell r="F73">
            <v>3008938</v>
          </cell>
          <cell r="J73">
            <v>4438857</v>
          </cell>
        </row>
        <row r="74">
          <cell r="F74">
            <v>1760835</v>
          </cell>
          <cell r="J74">
            <v>947133</v>
          </cell>
        </row>
        <row r="75">
          <cell r="F75">
            <v>285070</v>
          </cell>
          <cell r="J75">
            <v>436631</v>
          </cell>
        </row>
        <row r="76">
          <cell r="F76">
            <v>2440845</v>
          </cell>
          <cell r="J76">
            <v>2244562</v>
          </cell>
        </row>
        <row r="77">
          <cell r="F77">
            <v>418</v>
          </cell>
          <cell r="J77">
            <v>312</v>
          </cell>
        </row>
        <row r="78">
          <cell r="F78">
            <v>4173263</v>
          </cell>
          <cell r="J78">
            <v>4784294</v>
          </cell>
        </row>
        <row r="79">
          <cell r="F79">
            <v>230079</v>
          </cell>
          <cell r="J79">
            <v>255631</v>
          </cell>
        </row>
        <row r="80">
          <cell r="F80">
            <v>1744380</v>
          </cell>
          <cell r="J80">
            <v>2091987</v>
          </cell>
        </row>
        <row r="81">
          <cell r="F81">
            <v>2494758</v>
          </cell>
          <cell r="J81">
            <v>11405982</v>
          </cell>
        </row>
        <row r="82">
          <cell r="F82">
            <v>275478</v>
          </cell>
          <cell r="J82">
            <v>467451</v>
          </cell>
        </row>
        <row r="83">
          <cell r="F83">
            <v>71492</v>
          </cell>
          <cell r="J83">
            <v>83894</v>
          </cell>
        </row>
        <row r="84">
          <cell r="F84">
            <v>3453295</v>
          </cell>
          <cell r="J84">
            <v>3766726</v>
          </cell>
        </row>
        <row r="85">
          <cell r="F85">
            <v>4576583</v>
          </cell>
          <cell r="J85">
            <v>23349835</v>
          </cell>
        </row>
        <row r="86">
          <cell r="F86">
            <v>81252866</v>
          </cell>
          <cell r="J86">
            <v>83512541</v>
          </cell>
        </row>
        <row r="87">
          <cell r="F87">
            <v>667373</v>
          </cell>
          <cell r="J87">
            <v>344191</v>
          </cell>
        </row>
        <row r="88">
          <cell r="F88">
            <v>32873</v>
          </cell>
          <cell r="J88">
            <v>33142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y BSGC"/>
      <sheetName val="By Agency-SUM"/>
      <sheetName val="By Agency-SUM (C)"/>
      <sheetName val="By Agency-REG"/>
      <sheetName val="By Agency-REG (C)"/>
      <sheetName val="LBP-REG"/>
      <sheetName val="LBP-REG (C)"/>
      <sheetName val="DBP-REG"/>
      <sheetName val="DBP-REG (C)"/>
      <sheetName val="PVB-REG"/>
      <sheetName val="PVB-REG (C)"/>
      <sheetName val="By Agency-SPEC"/>
      <sheetName val="LBP-SPEC"/>
      <sheetName val="DBP-SPEC"/>
      <sheetName val="PVB-SPEC"/>
      <sheetName val="By SUCs-SUM"/>
      <sheetName val="By SUCs-REG"/>
      <sheetName val="By SUCs-SPEc"/>
    </sheetNames>
    <sheetDataSet>
      <sheetData sheetId="0" refreshError="1"/>
      <sheetData sheetId="1">
        <row r="3">
          <cell r="A3" t="str">
            <v>As of June</v>
          </cell>
        </row>
      </sheetData>
      <sheetData sheetId="2" refreshError="1"/>
      <sheetData sheetId="3" refreshError="1"/>
      <sheetData sheetId="4">
        <row r="13">
          <cell r="B13">
            <v>1533622</v>
          </cell>
          <cell r="C13">
            <v>1266389</v>
          </cell>
          <cell r="D13">
            <v>79982</v>
          </cell>
        </row>
        <row r="14">
          <cell r="B14">
            <v>61761</v>
          </cell>
          <cell r="C14">
            <v>55275</v>
          </cell>
          <cell r="D14">
            <v>5121</v>
          </cell>
        </row>
        <row r="15">
          <cell r="B15">
            <v>183073</v>
          </cell>
          <cell r="C15">
            <v>169198</v>
          </cell>
          <cell r="D15">
            <v>13473</v>
          </cell>
        </row>
        <row r="16">
          <cell r="B16">
            <v>2837017</v>
          </cell>
          <cell r="C16">
            <v>2327569</v>
          </cell>
          <cell r="D16">
            <v>254488</v>
          </cell>
        </row>
        <row r="17">
          <cell r="B17">
            <v>65401</v>
          </cell>
          <cell r="C17">
            <v>61559</v>
          </cell>
          <cell r="D17">
            <v>3806</v>
          </cell>
        </row>
        <row r="20">
          <cell r="B20">
            <v>1097621</v>
          </cell>
          <cell r="C20">
            <v>857121</v>
          </cell>
          <cell r="D20">
            <v>93637</v>
          </cell>
        </row>
        <row r="23">
          <cell r="B23">
            <v>201413</v>
          </cell>
          <cell r="C23">
            <v>184110</v>
          </cell>
          <cell r="D23">
            <v>4997</v>
          </cell>
        </row>
        <row r="26">
          <cell r="B26">
            <v>1542196</v>
          </cell>
          <cell r="C26">
            <v>1184773</v>
          </cell>
          <cell r="D26">
            <v>339995</v>
          </cell>
        </row>
        <row r="29">
          <cell r="B29">
            <v>22172535</v>
          </cell>
          <cell r="C29">
            <v>18407775</v>
          </cell>
          <cell r="D29">
            <v>2128175</v>
          </cell>
        </row>
        <row r="30">
          <cell r="B30">
            <v>14666</v>
          </cell>
          <cell r="C30">
            <v>14060</v>
          </cell>
          <cell r="D30">
            <v>605</v>
          </cell>
        </row>
        <row r="31">
          <cell r="B31">
            <v>2090318</v>
          </cell>
          <cell r="C31">
            <v>1485754</v>
          </cell>
          <cell r="D31">
            <v>161329</v>
          </cell>
        </row>
        <row r="32">
          <cell r="B32">
            <v>82295</v>
          </cell>
          <cell r="C32">
            <v>57659</v>
          </cell>
          <cell r="D32">
            <v>7449</v>
          </cell>
        </row>
        <row r="33">
          <cell r="B33">
            <v>29641</v>
          </cell>
          <cell r="C33">
            <v>27021</v>
          </cell>
          <cell r="D33">
            <v>2055</v>
          </cell>
        </row>
        <row r="34">
          <cell r="B34">
            <v>29390</v>
          </cell>
          <cell r="C34">
            <v>23846</v>
          </cell>
          <cell r="D34">
            <v>1912</v>
          </cell>
        </row>
        <row r="35">
          <cell r="B35">
            <v>137390</v>
          </cell>
          <cell r="C35">
            <v>115792</v>
          </cell>
          <cell r="D35">
            <v>13349</v>
          </cell>
        </row>
        <row r="36">
          <cell r="B36">
            <v>26881</v>
          </cell>
          <cell r="C36">
            <v>25611</v>
          </cell>
          <cell r="D36">
            <v>1215</v>
          </cell>
        </row>
        <row r="37">
          <cell r="B37">
            <v>51286</v>
          </cell>
          <cell r="C37">
            <v>47400</v>
          </cell>
          <cell r="D37">
            <v>3217</v>
          </cell>
        </row>
        <row r="38">
          <cell r="B38">
            <v>192322</v>
          </cell>
          <cell r="C38">
            <v>121392</v>
          </cell>
          <cell r="D38">
            <v>48884</v>
          </cell>
        </row>
        <row r="39">
          <cell r="B39">
            <v>531109</v>
          </cell>
          <cell r="C39">
            <v>516199</v>
          </cell>
          <cell r="D39">
            <v>14406</v>
          </cell>
        </row>
        <row r="42">
          <cell r="B42">
            <v>472365</v>
          </cell>
          <cell r="C42">
            <v>415668</v>
          </cell>
          <cell r="D42">
            <v>18058</v>
          </cell>
        </row>
        <row r="43">
          <cell r="B43">
            <v>18132</v>
          </cell>
          <cell r="C43">
            <v>10224</v>
          </cell>
          <cell r="D43">
            <v>357</v>
          </cell>
        </row>
        <row r="46">
          <cell r="B46">
            <v>112552229</v>
          </cell>
          <cell r="C46">
            <v>104990273</v>
          </cell>
          <cell r="D46">
            <v>3521098</v>
          </cell>
        </row>
        <row r="47">
          <cell r="B47">
            <v>11176</v>
          </cell>
          <cell r="C47">
            <v>9716</v>
          </cell>
          <cell r="D47">
            <v>1187</v>
          </cell>
        </row>
        <row r="48">
          <cell r="B48">
            <v>3732</v>
          </cell>
          <cell r="C48">
            <v>3485</v>
          </cell>
          <cell r="D48">
            <v>245</v>
          </cell>
        </row>
        <row r="49">
          <cell r="B49">
            <v>105513</v>
          </cell>
          <cell r="C49">
            <v>80991</v>
          </cell>
          <cell r="D49">
            <v>7409</v>
          </cell>
        </row>
        <row r="50">
          <cell r="B50">
            <v>33710</v>
          </cell>
          <cell r="C50">
            <v>27738</v>
          </cell>
          <cell r="D50">
            <v>462</v>
          </cell>
        </row>
        <row r="52">
          <cell r="B52">
            <v>15775089</v>
          </cell>
          <cell r="C52">
            <v>14483851</v>
          </cell>
          <cell r="D52">
            <v>955007</v>
          </cell>
        </row>
        <row r="55">
          <cell r="B55">
            <v>307621</v>
          </cell>
          <cell r="C55">
            <v>284825</v>
          </cell>
          <cell r="D55">
            <v>8213</v>
          </cell>
        </row>
        <row r="58">
          <cell r="B58">
            <v>9407896</v>
          </cell>
          <cell r="C58">
            <v>4787135</v>
          </cell>
          <cell r="D58">
            <v>2317872</v>
          </cell>
        </row>
        <row r="59">
          <cell r="B59">
            <v>645099</v>
          </cell>
          <cell r="C59">
            <v>412291</v>
          </cell>
          <cell r="D59">
            <v>224240</v>
          </cell>
        </row>
        <row r="60">
          <cell r="B60">
            <v>383133</v>
          </cell>
          <cell r="C60">
            <v>312638</v>
          </cell>
          <cell r="D60">
            <v>47005</v>
          </cell>
        </row>
        <row r="61">
          <cell r="B61">
            <v>1840515</v>
          </cell>
          <cell r="C61">
            <v>1441024</v>
          </cell>
          <cell r="D61">
            <v>192871</v>
          </cell>
        </row>
        <row r="62">
          <cell r="B62">
            <v>32902</v>
          </cell>
          <cell r="C62">
            <v>24721</v>
          </cell>
          <cell r="D62">
            <v>6387</v>
          </cell>
        </row>
        <row r="63">
          <cell r="B63">
            <v>31106</v>
          </cell>
          <cell r="C63">
            <v>29060</v>
          </cell>
          <cell r="D63">
            <v>1631</v>
          </cell>
        </row>
        <row r="66">
          <cell r="B66">
            <v>421560</v>
          </cell>
          <cell r="C66">
            <v>272765</v>
          </cell>
          <cell r="D66">
            <v>37481</v>
          </cell>
        </row>
        <row r="67">
          <cell r="B67">
            <v>1110430</v>
          </cell>
          <cell r="C67">
            <v>898763</v>
          </cell>
          <cell r="D67">
            <v>154767</v>
          </cell>
        </row>
        <row r="68">
          <cell r="B68">
            <v>4900951</v>
          </cell>
          <cell r="C68">
            <v>3247981</v>
          </cell>
          <cell r="D68">
            <v>245259</v>
          </cell>
        </row>
        <row r="69">
          <cell r="B69">
            <v>75144</v>
          </cell>
          <cell r="C69">
            <v>69544</v>
          </cell>
          <cell r="D69">
            <v>3810</v>
          </cell>
        </row>
        <row r="70">
          <cell r="B70">
            <v>306544</v>
          </cell>
          <cell r="C70">
            <v>269179</v>
          </cell>
          <cell r="D70">
            <v>10078</v>
          </cell>
        </row>
        <row r="71">
          <cell r="B71">
            <v>5243</v>
          </cell>
          <cell r="C71">
            <v>4740</v>
          </cell>
          <cell r="D71">
            <v>394</v>
          </cell>
        </row>
        <row r="72">
          <cell r="B72">
            <v>204510</v>
          </cell>
          <cell r="C72">
            <v>177761</v>
          </cell>
          <cell r="D72">
            <v>14338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58163</v>
          </cell>
          <cell r="C74">
            <v>50177</v>
          </cell>
          <cell r="D74">
            <v>2671</v>
          </cell>
        </row>
        <row r="75">
          <cell r="B75">
            <v>23103</v>
          </cell>
          <cell r="C75">
            <v>21636</v>
          </cell>
          <cell r="D75">
            <v>1253</v>
          </cell>
        </row>
        <row r="76">
          <cell r="B76">
            <v>120421</v>
          </cell>
          <cell r="C76">
            <v>116476</v>
          </cell>
          <cell r="D76">
            <v>3944</v>
          </cell>
        </row>
        <row r="77">
          <cell r="B77">
            <v>18238</v>
          </cell>
          <cell r="C77">
            <v>13995</v>
          </cell>
          <cell r="D77">
            <v>905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81">
          <cell r="B81">
            <v>4796603</v>
          </cell>
          <cell r="C81">
            <v>4292671</v>
          </cell>
          <cell r="D81">
            <v>503875</v>
          </cell>
        </row>
        <row r="82">
          <cell r="B82">
            <v>22906</v>
          </cell>
          <cell r="C82">
            <v>18509</v>
          </cell>
          <cell r="D82">
            <v>3406</v>
          </cell>
        </row>
        <row r="83">
          <cell r="B83">
            <v>2928</v>
          </cell>
          <cell r="C83">
            <v>1800</v>
          </cell>
          <cell r="D83">
            <v>215</v>
          </cell>
        </row>
        <row r="84">
          <cell r="B84">
            <v>8409</v>
          </cell>
          <cell r="C84">
            <v>6805</v>
          </cell>
          <cell r="D84">
            <v>168</v>
          </cell>
        </row>
        <row r="87">
          <cell r="B87">
            <v>11859921</v>
          </cell>
          <cell r="C87">
            <v>10332787</v>
          </cell>
          <cell r="D87">
            <v>876768</v>
          </cell>
        </row>
        <row r="88">
          <cell r="B88">
            <v>178443</v>
          </cell>
          <cell r="C88">
            <v>167803</v>
          </cell>
          <cell r="D88">
            <v>2284</v>
          </cell>
        </row>
        <row r="89">
          <cell r="B89">
            <v>160334</v>
          </cell>
          <cell r="C89">
            <v>104633</v>
          </cell>
          <cell r="D89">
            <v>10974</v>
          </cell>
        </row>
        <row r="92">
          <cell r="B92">
            <v>3307927</v>
          </cell>
          <cell r="C92">
            <v>1859148</v>
          </cell>
          <cell r="D92">
            <v>788656</v>
          </cell>
        </row>
        <row r="93">
          <cell r="B93">
            <v>4404302</v>
          </cell>
          <cell r="C93">
            <v>3837593</v>
          </cell>
          <cell r="D93">
            <v>98777</v>
          </cell>
        </row>
        <row r="94">
          <cell r="B94">
            <v>3245723</v>
          </cell>
          <cell r="C94">
            <v>3033574</v>
          </cell>
          <cell r="D94">
            <v>70050</v>
          </cell>
        </row>
        <row r="95">
          <cell r="B95">
            <v>48971</v>
          </cell>
          <cell r="C95">
            <v>43927</v>
          </cell>
          <cell r="D95">
            <v>4932</v>
          </cell>
        </row>
        <row r="96">
          <cell r="B96">
            <v>547361</v>
          </cell>
          <cell r="C96">
            <v>499713</v>
          </cell>
          <cell r="D96">
            <v>33279</v>
          </cell>
        </row>
        <row r="97">
          <cell r="B97">
            <v>42810326</v>
          </cell>
          <cell r="C97">
            <v>41006909</v>
          </cell>
          <cell r="D97">
            <v>1651834</v>
          </cell>
        </row>
        <row r="98">
          <cell r="B98">
            <v>615015</v>
          </cell>
          <cell r="C98">
            <v>598162</v>
          </cell>
          <cell r="D98">
            <v>16776</v>
          </cell>
        </row>
        <row r="101">
          <cell r="B101">
            <v>1596735</v>
          </cell>
          <cell r="C101">
            <v>1350256</v>
          </cell>
          <cell r="D101">
            <v>194217</v>
          </cell>
        </row>
        <row r="102">
          <cell r="B102">
            <v>833515</v>
          </cell>
          <cell r="C102">
            <v>757793</v>
          </cell>
          <cell r="D102">
            <v>36981</v>
          </cell>
        </row>
        <row r="103">
          <cell r="B103">
            <v>266269</v>
          </cell>
          <cell r="C103">
            <v>243629</v>
          </cell>
          <cell r="D103">
            <v>22633</v>
          </cell>
        </row>
        <row r="104">
          <cell r="B104">
            <v>0</v>
          </cell>
          <cell r="C104">
            <v>0</v>
          </cell>
          <cell r="D104">
            <v>0</v>
          </cell>
        </row>
        <row r="105">
          <cell r="B105">
            <v>430540</v>
          </cell>
          <cell r="C105">
            <v>374689</v>
          </cell>
          <cell r="D105">
            <v>21148</v>
          </cell>
        </row>
        <row r="106">
          <cell r="B106">
            <v>460084</v>
          </cell>
          <cell r="C106">
            <v>433357</v>
          </cell>
          <cell r="D106">
            <v>5710</v>
          </cell>
        </row>
        <row r="107">
          <cell r="B107">
            <v>48068</v>
          </cell>
          <cell r="C107">
            <v>40169</v>
          </cell>
          <cell r="D107">
            <v>2230</v>
          </cell>
        </row>
        <row r="108">
          <cell r="B108">
            <v>273287</v>
          </cell>
          <cell r="C108">
            <v>267359</v>
          </cell>
          <cell r="D108">
            <v>5142</v>
          </cell>
        </row>
        <row r="109">
          <cell r="B109">
            <v>269920</v>
          </cell>
          <cell r="C109">
            <v>239088</v>
          </cell>
          <cell r="D109">
            <v>21075</v>
          </cell>
        </row>
        <row r="110">
          <cell r="B110">
            <v>881936</v>
          </cell>
          <cell r="C110">
            <v>859677</v>
          </cell>
          <cell r="D110">
            <v>22254</v>
          </cell>
        </row>
        <row r="111">
          <cell r="B111">
            <v>64267</v>
          </cell>
          <cell r="C111">
            <v>52674</v>
          </cell>
          <cell r="D111">
            <v>3057</v>
          </cell>
        </row>
        <row r="114">
          <cell r="B114">
            <v>2059784</v>
          </cell>
          <cell r="C114">
            <v>1744116</v>
          </cell>
          <cell r="D114">
            <v>223321</v>
          </cell>
        </row>
        <row r="115">
          <cell r="B115">
            <v>12969</v>
          </cell>
          <cell r="C115">
            <v>11227</v>
          </cell>
          <cell r="D115">
            <v>1006</v>
          </cell>
        </row>
        <row r="116">
          <cell r="B116">
            <v>99880</v>
          </cell>
          <cell r="C116">
            <v>71680</v>
          </cell>
          <cell r="D116">
            <v>3047</v>
          </cell>
        </row>
        <row r="117">
          <cell r="B117">
            <v>317048</v>
          </cell>
          <cell r="C117">
            <v>280203</v>
          </cell>
          <cell r="D117">
            <v>15575</v>
          </cell>
        </row>
        <row r="118">
          <cell r="B118">
            <v>44682</v>
          </cell>
          <cell r="C118">
            <v>34728</v>
          </cell>
          <cell r="D118">
            <v>7897</v>
          </cell>
        </row>
        <row r="119">
          <cell r="B119">
            <v>82042</v>
          </cell>
          <cell r="C119">
            <v>69618</v>
          </cell>
          <cell r="D119">
            <v>3818</v>
          </cell>
        </row>
        <row r="120">
          <cell r="B120">
            <v>170924</v>
          </cell>
          <cell r="C120">
            <v>145701</v>
          </cell>
          <cell r="D120">
            <v>14285</v>
          </cell>
        </row>
        <row r="121">
          <cell r="B121">
            <v>255427</v>
          </cell>
          <cell r="C121">
            <v>196758</v>
          </cell>
          <cell r="D121">
            <v>23360</v>
          </cell>
        </row>
        <row r="122">
          <cell r="B122">
            <v>1435925</v>
          </cell>
          <cell r="C122">
            <v>1168668</v>
          </cell>
          <cell r="D122">
            <v>79153</v>
          </cell>
        </row>
        <row r="125">
          <cell r="B125">
            <v>6770637</v>
          </cell>
          <cell r="C125">
            <v>6286655</v>
          </cell>
          <cell r="D125">
            <v>126553</v>
          </cell>
        </row>
        <row r="126">
          <cell r="B126">
            <v>202761</v>
          </cell>
          <cell r="C126">
            <v>188661</v>
          </cell>
          <cell r="D126">
            <v>11837</v>
          </cell>
        </row>
        <row r="127">
          <cell r="B127">
            <v>405559</v>
          </cell>
          <cell r="C127">
            <v>177679</v>
          </cell>
          <cell r="D127">
            <v>2008</v>
          </cell>
        </row>
        <row r="128">
          <cell r="B128">
            <v>30058</v>
          </cell>
          <cell r="C128">
            <v>25493</v>
          </cell>
          <cell r="D128">
            <v>2068</v>
          </cell>
        </row>
        <row r="129">
          <cell r="B129">
            <v>304505</v>
          </cell>
          <cell r="C129">
            <v>172763</v>
          </cell>
          <cell r="D129">
            <v>5090</v>
          </cell>
        </row>
        <row r="130">
          <cell r="B130">
            <v>5827754</v>
          </cell>
          <cell r="C130">
            <v>5722059</v>
          </cell>
          <cell r="D130">
            <v>105550</v>
          </cell>
        </row>
        <row r="131">
          <cell r="B131">
            <v>5425507</v>
          </cell>
          <cell r="C131">
            <v>5344107</v>
          </cell>
          <cell r="D131">
            <v>81395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402247</v>
          </cell>
          <cell r="C133">
            <v>377952</v>
          </cell>
          <cell r="D133">
            <v>24155</v>
          </cell>
        </row>
        <row r="134">
          <cell r="B134">
            <v>50913061</v>
          </cell>
          <cell r="C134">
            <v>47562111</v>
          </cell>
          <cell r="D134">
            <v>3186616</v>
          </cell>
        </row>
        <row r="135">
          <cell r="B135">
            <v>20814635</v>
          </cell>
          <cell r="C135">
            <v>18291255</v>
          </cell>
          <cell r="D135">
            <v>2429271</v>
          </cell>
        </row>
        <row r="136">
          <cell r="B136">
            <v>5584258</v>
          </cell>
          <cell r="C136">
            <v>5353746</v>
          </cell>
          <cell r="D136">
            <v>229935</v>
          </cell>
        </row>
        <row r="137">
          <cell r="B137">
            <v>6191830</v>
          </cell>
          <cell r="C137">
            <v>5768036</v>
          </cell>
          <cell r="D137">
            <v>418395</v>
          </cell>
        </row>
        <row r="138">
          <cell r="B138">
            <v>18322338</v>
          </cell>
          <cell r="C138">
            <v>18149074</v>
          </cell>
          <cell r="D138">
            <v>109015</v>
          </cell>
        </row>
        <row r="139">
          <cell r="B139">
            <v>18322338</v>
          </cell>
          <cell r="C139">
            <v>18149074</v>
          </cell>
          <cell r="D139">
            <v>109015</v>
          </cell>
        </row>
        <row r="142">
          <cell r="B142">
            <v>95669589</v>
          </cell>
          <cell r="C142">
            <v>64865570</v>
          </cell>
          <cell r="D142">
            <v>6140354</v>
          </cell>
        </row>
        <row r="145">
          <cell r="B145">
            <v>2138101</v>
          </cell>
          <cell r="C145">
            <v>1221689</v>
          </cell>
          <cell r="D145">
            <v>545543</v>
          </cell>
        </row>
        <row r="146">
          <cell r="B146">
            <v>49522</v>
          </cell>
          <cell r="C146">
            <v>43339</v>
          </cell>
          <cell r="D146">
            <v>6183</v>
          </cell>
        </row>
        <row r="147">
          <cell r="B147">
            <v>113689</v>
          </cell>
          <cell r="C147">
            <v>108679</v>
          </cell>
          <cell r="D147">
            <v>3411</v>
          </cell>
        </row>
        <row r="148">
          <cell r="B148">
            <v>59743</v>
          </cell>
          <cell r="C148">
            <v>48573</v>
          </cell>
          <cell r="D148">
            <v>6335</v>
          </cell>
        </row>
        <row r="149">
          <cell r="B149">
            <v>104621</v>
          </cell>
          <cell r="C149">
            <v>85923</v>
          </cell>
          <cell r="D149">
            <v>6235</v>
          </cell>
        </row>
        <row r="150">
          <cell r="B150">
            <v>702244</v>
          </cell>
          <cell r="C150">
            <v>485938</v>
          </cell>
          <cell r="D150">
            <v>42512</v>
          </cell>
        </row>
        <row r="151">
          <cell r="B151">
            <v>132692</v>
          </cell>
          <cell r="C151">
            <v>89293</v>
          </cell>
          <cell r="D151">
            <v>14262</v>
          </cell>
        </row>
        <row r="152">
          <cell r="B152">
            <v>24868</v>
          </cell>
          <cell r="C152">
            <v>18033</v>
          </cell>
          <cell r="D152">
            <v>4625</v>
          </cell>
        </row>
        <row r="153">
          <cell r="B153">
            <v>43692</v>
          </cell>
          <cell r="C153">
            <v>38622</v>
          </cell>
          <cell r="D153">
            <v>2922</v>
          </cell>
        </row>
        <row r="154">
          <cell r="B154">
            <v>381899</v>
          </cell>
          <cell r="C154">
            <v>369939</v>
          </cell>
          <cell r="D154">
            <v>11884</v>
          </cell>
        </row>
        <row r="155">
          <cell r="B155">
            <v>0</v>
          </cell>
          <cell r="C155">
            <v>0</v>
          </cell>
          <cell r="D155">
            <v>0</v>
          </cell>
        </row>
        <row r="156">
          <cell r="B156">
            <v>559788</v>
          </cell>
          <cell r="C156">
            <v>320982</v>
          </cell>
          <cell r="D156">
            <v>157556</v>
          </cell>
        </row>
        <row r="157">
          <cell r="B157">
            <v>0</v>
          </cell>
          <cell r="C157">
            <v>0</v>
          </cell>
          <cell r="D157">
            <v>0</v>
          </cell>
        </row>
        <row r="158">
          <cell r="B158">
            <v>120289</v>
          </cell>
          <cell r="C158">
            <v>91436</v>
          </cell>
          <cell r="D158">
            <v>28847</v>
          </cell>
        </row>
        <row r="159">
          <cell r="B159">
            <v>322110</v>
          </cell>
          <cell r="C159">
            <v>314393</v>
          </cell>
          <cell r="D159">
            <v>7709</v>
          </cell>
        </row>
        <row r="160">
          <cell r="B160">
            <v>104156</v>
          </cell>
          <cell r="C160">
            <v>84156</v>
          </cell>
          <cell r="D160">
            <v>2769</v>
          </cell>
        </row>
        <row r="161">
          <cell r="B161">
            <v>82254</v>
          </cell>
          <cell r="C161">
            <v>59906</v>
          </cell>
          <cell r="D161">
            <v>22287</v>
          </cell>
        </row>
        <row r="162">
          <cell r="B162">
            <v>416434</v>
          </cell>
          <cell r="C162">
            <v>325317</v>
          </cell>
          <cell r="D162">
            <v>46228</v>
          </cell>
        </row>
        <row r="163">
          <cell r="B163">
            <v>30605</v>
          </cell>
          <cell r="C163">
            <v>26609</v>
          </cell>
          <cell r="D163">
            <v>2597</v>
          </cell>
        </row>
        <row r="164">
          <cell r="B164">
            <v>858464</v>
          </cell>
          <cell r="C164">
            <v>646391</v>
          </cell>
          <cell r="D164">
            <v>210458</v>
          </cell>
        </row>
        <row r="165">
          <cell r="B165">
            <v>23495</v>
          </cell>
          <cell r="C165">
            <v>20694</v>
          </cell>
          <cell r="D165">
            <v>1506</v>
          </cell>
        </row>
        <row r="166">
          <cell r="B166">
            <v>40290</v>
          </cell>
          <cell r="C166">
            <v>36502</v>
          </cell>
          <cell r="D166">
            <v>3788</v>
          </cell>
        </row>
        <row r="169">
          <cell r="B169">
            <v>30228622</v>
          </cell>
          <cell r="C169">
            <v>27716110</v>
          </cell>
          <cell r="D169">
            <v>1986702</v>
          </cell>
        </row>
        <row r="170">
          <cell r="B170">
            <v>21073</v>
          </cell>
          <cell r="C170">
            <v>14230</v>
          </cell>
          <cell r="D170">
            <v>2723</v>
          </cell>
        </row>
        <row r="171">
          <cell r="B171">
            <v>16680</v>
          </cell>
          <cell r="C171">
            <v>13460</v>
          </cell>
          <cell r="D171">
            <v>986</v>
          </cell>
        </row>
        <row r="172">
          <cell r="B172">
            <v>17688</v>
          </cell>
          <cell r="C172">
            <v>15475</v>
          </cell>
          <cell r="D172">
            <v>2014</v>
          </cell>
        </row>
        <row r="173">
          <cell r="B173">
            <v>0</v>
          </cell>
          <cell r="C173">
            <v>0</v>
          </cell>
          <cell r="D173">
            <v>0</v>
          </cell>
        </row>
        <row r="176">
          <cell r="B176">
            <v>2066209</v>
          </cell>
          <cell r="C176">
            <v>1181478</v>
          </cell>
          <cell r="D176">
            <v>130739</v>
          </cell>
        </row>
        <row r="177">
          <cell r="B177">
            <v>18639</v>
          </cell>
          <cell r="C177">
            <v>14626</v>
          </cell>
          <cell r="D177">
            <v>838</v>
          </cell>
        </row>
        <row r="178">
          <cell r="B178">
            <v>209643</v>
          </cell>
          <cell r="C178">
            <v>175043</v>
          </cell>
          <cell r="D178">
            <v>13156</v>
          </cell>
        </row>
        <row r="181">
          <cell r="B181">
            <v>1183505</v>
          </cell>
          <cell r="C181">
            <v>1001926</v>
          </cell>
          <cell r="D181">
            <v>85541</v>
          </cell>
        </row>
        <row r="182">
          <cell r="B182">
            <v>137757</v>
          </cell>
          <cell r="C182">
            <v>126954</v>
          </cell>
          <cell r="D182">
            <v>6410</v>
          </cell>
        </row>
        <row r="183">
          <cell r="B183">
            <v>30026</v>
          </cell>
          <cell r="C183">
            <v>21959</v>
          </cell>
          <cell r="D183">
            <v>6540</v>
          </cell>
        </row>
        <row r="184">
          <cell r="B184">
            <v>12111</v>
          </cell>
          <cell r="C184">
            <v>10093</v>
          </cell>
          <cell r="D184">
            <v>1681</v>
          </cell>
        </row>
        <row r="185">
          <cell r="B185">
            <v>19005</v>
          </cell>
          <cell r="C185">
            <v>13626</v>
          </cell>
          <cell r="D185">
            <v>4649</v>
          </cell>
        </row>
        <row r="186">
          <cell r="B186">
            <v>24223</v>
          </cell>
          <cell r="C186">
            <v>20993</v>
          </cell>
          <cell r="D186">
            <v>2874</v>
          </cell>
        </row>
        <row r="189">
          <cell r="B189">
            <v>6911949</v>
          </cell>
          <cell r="C189">
            <v>5595657</v>
          </cell>
          <cell r="D189">
            <v>674056</v>
          </cell>
        </row>
        <row r="190">
          <cell r="B190">
            <v>27320</v>
          </cell>
          <cell r="C190">
            <v>24106</v>
          </cell>
          <cell r="D190">
            <v>3214</v>
          </cell>
        </row>
        <row r="191">
          <cell r="B191">
            <v>396914</v>
          </cell>
          <cell r="C191">
            <v>243960</v>
          </cell>
          <cell r="D191">
            <v>23104</v>
          </cell>
        </row>
        <row r="192">
          <cell r="B192">
            <v>9390</v>
          </cell>
          <cell r="C192">
            <v>8155</v>
          </cell>
          <cell r="D192">
            <v>1127</v>
          </cell>
        </row>
        <row r="193">
          <cell r="B193">
            <v>331053</v>
          </cell>
          <cell r="C193">
            <v>164109</v>
          </cell>
          <cell r="D193">
            <v>23754</v>
          </cell>
        </row>
        <row r="194">
          <cell r="B194">
            <v>15533</v>
          </cell>
          <cell r="C194">
            <v>9406</v>
          </cell>
          <cell r="D194">
            <v>1139</v>
          </cell>
        </row>
        <row r="197">
          <cell r="B197">
            <v>446075</v>
          </cell>
          <cell r="C197">
            <v>385406</v>
          </cell>
          <cell r="D197">
            <v>48001</v>
          </cell>
        </row>
        <row r="198">
          <cell r="B198">
            <v>49154</v>
          </cell>
          <cell r="C198">
            <v>46150</v>
          </cell>
          <cell r="D198">
            <v>2979</v>
          </cell>
        </row>
        <row r="199">
          <cell r="B199">
            <v>2172266</v>
          </cell>
          <cell r="C199">
            <v>2060230</v>
          </cell>
          <cell r="D199">
            <v>34118</v>
          </cell>
        </row>
        <row r="200">
          <cell r="B200">
            <v>7676</v>
          </cell>
          <cell r="C200">
            <v>6690</v>
          </cell>
          <cell r="D200">
            <v>779</v>
          </cell>
        </row>
        <row r="201">
          <cell r="B201">
            <v>32300</v>
          </cell>
          <cell r="C201">
            <v>28725</v>
          </cell>
          <cell r="D201">
            <v>3396</v>
          </cell>
        </row>
        <row r="202">
          <cell r="B202">
            <v>10005</v>
          </cell>
          <cell r="C202">
            <v>9238</v>
          </cell>
          <cell r="D202">
            <v>728</v>
          </cell>
        </row>
        <row r="203">
          <cell r="B203">
            <v>33212</v>
          </cell>
          <cell r="C203">
            <v>28053</v>
          </cell>
          <cell r="D203">
            <v>1261</v>
          </cell>
        </row>
        <row r="206">
          <cell r="B206">
            <v>206885</v>
          </cell>
          <cell r="C206">
            <v>127830</v>
          </cell>
          <cell r="D206">
            <v>79043</v>
          </cell>
        </row>
        <row r="207">
          <cell r="B207">
            <v>141671</v>
          </cell>
          <cell r="C207">
            <v>133154</v>
          </cell>
          <cell r="D207">
            <v>7683</v>
          </cell>
        </row>
        <row r="208">
          <cell r="B208">
            <v>28159</v>
          </cell>
          <cell r="C208">
            <v>14828</v>
          </cell>
          <cell r="D208">
            <v>12943</v>
          </cell>
        </row>
        <row r="209">
          <cell r="B209">
            <v>79951</v>
          </cell>
          <cell r="C209">
            <v>70546</v>
          </cell>
          <cell r="D209">
            <v>5404</v>
          </cell>
        </row>
        <row r="210">
          <cell r="B210">
            <v>56299</v>
          </cell>
          <cell r="C210">
            <v>51359</v>
          </cell>
          <cell r="D210">
            <v>4939</v>
          </cell>
        </row>
        <row r="211">
          <cell r="B211">
            <v>128823</v>
          </cell>
          <cell r="C211">
            <v>120878</v>
          </cell>
          <cell r="D211">
            <v>7911</v>
          </cell>
        </row>
        <row r="212">
          <cell r="B212">
            <v>65688</v>
          </cell>
          <cell r="C212">
            <v>64651</v>
          </cell>
          <cell r="D212">
            <v>1011</v>
          </cell>
        </row>
        <row r="215">
          <cell r="B215">
            <v>6862</v>
          </cell>
          <cell r="C215">
            <v>6669</v>
          </cell>
          <cell r="D215">
            <v>67</v>
          </cell>
        </row>
        <row r="216">
          <cell r="B216">
            <v>51199</v>
          </cell>
          <cell r="C216">
            <v>38264</v>
          </cell>
          <cell r="D216">
            <v>6144</v>
          </cell>
        </row>
        <row r="217">
          <cell r="B217">
            <v>44554</v>
          </cell>
          <cell r="C217">
            <v>31525</v>
          </cell>
          <cell r="D217">
            <v>2981</v>
          </cell>
        </row>
        <row r="218">
          <cell r="B218">
            <v>1323388</v>
          </cell>
          <cell r="C218">
            <v>813223</v>
          </cell>
          <cell r="D218">
            <v>164804</v>
          </cell>
        </row>
        <row r="219">
          <cell r="B219">
            <v>20349</v>
          </cell>
          <cell r="C219">
            <v>15543</v>
          </cell>
          <cell r="D219">
            <v>1140</v>
          </cell>
        </row>
        <row r="220">
          <cell r="B220">
            <v>93256</v>
          </cell>
          <cell r="C220">
            <v>51332</v>
          </cell>
          <cell r="D220">
            <v>41923</v>
          </cell>
        </row>
        <row r="221">
          <cell r="B221">
            <v>119972</v>
          </cell>
          <cell r="C221">
            <v>97854</v>
          </cell>
          <cell r="D221">
            <v>7459</v>
          </cell>
        </row>
        <row r="222">
          <cell r="B222">
            <v>66626</v>
          </cell>
          <cell r="C222">
            <v>60083</v>
          </cell>
          <cell r="D222">
            <v>4889</v>
          </cell>
        </row>
        <row r="223">
          <cell r="B223">
            <v>36299</v>
          </cell>
          <cell r="C223">
            <v>35817</v>
          </cell>
          <cell r="D223">
            <v>480</v>
          </cell>
        </row>
        <row r="224">
          <cell r="B224">
            <v>125138</v>
          </cell>
          <cell r="C224">
            <v>110353</v>
          </cell>
          <cell r="D224">
            <v>5178</v>
          </cell>
        </row>
        <row r="225">
          <cell r="B225">
            <v>340042</v>
          </cell>
          <cell r="C225">
            <v>300897</v>
          </cell>
          <cell r="D225">
            <v>12352</v>
          </cell>
        </row>
        <row r="226">
          <cell r="B226">
            <v>54554</v>
          </cell>
          <cell r="C226">
            <v>41568</v>
          </cell>
          <cell r="D226">
            <v>7074</v>
          </cell>
        </row>
        <row r="227">
          <cell r="B227">
            <v>38598</v>
          </cell>
          <cell r="C227">
            <v>31859</v>
          </cell>
          <cell r="D227">
            <v>3365</v>
          </cell>
        </row>
        <row r="228">
          <cell r="B228">
            <v>53677</v>
          </cell>
          <cell r="C228">
            <v>45775</v>
          </cell>
          <cell r="D228">
            <v>1912</v>
          </cell>
        </row>
        <row r="229">
          <cell r="B229">
            <v>406953</v>
          </cell>
          <cell r="C229">
            <v>321784</v>
          </cell>
          <cell r="D229">
            <v>31463</v>
          </cell>
        </row>
        <row r="230">
          <cell r="B230">
            <v>159080</v>
          </cell>
          <cell r="C230">
            <v>146992</v>
          </cell>
          <cell r="D230">
            <v>8740</v>
          </cell>
        </row>
        <row r="231">
          <cell r="B231">
            <v>140016</v>
          </cell>
          <cell r="C231">
            <v>90947</v>
          </cell>
          <cell r="D231">
            <v>17397</v>
          </cell>
        </row>
        <row r="232">
          <cell r="B232">
            <v>66390</v>
          </cell>
          <cell r="C232">
            <v>48492</v>
          </cell>
          <cell r="D232">
            <v>2129</v>
          </cell>
        </row>
        <row r="233">
          <cell r="B233">
            <v>41467</v>
          </cell>
          <cell r="C233">
            <v>35353</v>
          </cell>
          <cell r="D233">
            <v>3197</v>
          </cell>
        </row>
        <row r="234">
          <cell r="B234">
            <v>26038</v>
          </cell>
          <cell r="C234">
            <v>19923</v>
          </cell>
          <cell r="D234">
            <v>962</v>
          </cell>
        </row>
        <row r="235">
          <cell r="B235">
            <v>249725</v>
          </cell>
          <cell r="C235">
            <v>224070</v>
          </cell>
          <cell r="D235">
            <v>25655</v>
          </cell>
        </row>
        <row r="236">
          <cell r="B236">
            <v>46543</v>
          </cell>
          <cell r="C236">
            <v>40743</v>
          </cell>
          <cell r="D236">
            <v>2737</v>
          </cell>
        </row>
        <row r="237">
          <cell r="B237">
            <v>370023</v>
          </cell>
          <cell r="C237">
            <v>361165</v>
          </cell>
          <cell r="D237">
            <v>8858</v>
          </cell>
        </row>
        <row r="238">
          <cell r="B238">
            <v>142687</v>
          </cell>
          <cell r="C238">
            <v>133941</v>
          </cell>
          <cell r="D238">
            <v>7282</v>
          </cell>
        </row>
        <row r="239">
          <cell r="B239">
            <v>24816</v>
          </cell>
          <cell r="C239">
            <v>21683</v>
          </cell>
          <cell r="D239">
            <v>800</v>
          </cell>
        </row>
        <row r="240">
          <cell r="B240">
            <v>335912</v>
          </cell>
          <cell r="C240">
            <v>201048</v>
          </cell>
          <cell r="D240">
            <v>58598</v>
          </cell>
        </row>
        <row r="241">
          <cell r="B241">
            <v>421628</v>
          </cell>
          <cell r="C241">
            <v>398370</v>
          </cell>
          <cell r="D241">
            <v>23254</v>
          </cell>
        </row>
        <row r="242">
          <cell r="B242">
            <v>50769</v>
          </cell>
          <cell r="C242">
            <v>46685</v>
          </cell>
          <cell r="D242">
            <v>4076</v>
          </cell>
        </row>
        <row r="243">
          <cell r="B243">
            <v>72268</v>
          </cell>
          <cell r="C243">
            <v>67378</v>
          </cell>
          <cell r="D243">
            <v>2620</v>
          </cell>
        </row>
        <row r="244">
          <cell r="B244">
            <v>48401</v>
          </cell>
          <cell r="C244">
            <v>47685</v>
          </cell>
          <cell r="D244">
            <v>319</v>
          </cell>
        </row>
        <row r="245">
          <cell r="B245">
            <v>18403</v>
          </cell>
          <cell r="C245">
            <v>16441</v>
          </cell>
          <cell r="D245">
            <v>754</v>
          </cell>
        </row>
        <row r="246">
          <cell r="B246">
            <v>170606</v>
          </cell>
          <cell r="C246">
            <v>131460</v>
          </cell>
          <cell r="D246">
            <v>35361</v>
          </cell>
        </row>
        <row r="247">
          <cell r="B247">
            <v>32951</v>
          </cell>
          <cell r="C247">
            <v>24498</v>
          </cell>
          <cell r="D247">
            <v>1083</v>
          </cell>
        </row>
        <row r="248">
          <cell r="B248">
            <v>33914</v>
          </cell>
          <cell r="C248">
            <v>21672</v>
          </cell>
          <cell r="D248">
            <v>1763</v>
          </cell>
        </row>
        <row r="249">
          <cell r="B249">
            <v>395696</v>
          </cell>
          <cell r="C249">
            <v>290444</v>
          </cell>
          <cell r="D249">
            <v>30207</v>
          </cell>
        </row>
        <row r="252">
          <cell r="B252">
            <v>6837466</v>
          </cell>
          <cell r="C252">
            <v>6558281</v>
          </cell>
          <cell r="D252">
            <v>179135</v>
          </cell>
        </row>
        <row r="253">
          <cell r="B253">
            <v>111544</v>
          </cell>
          <cell r="C253">
            <v>111352</v>
          </cell>
          <cell r="D253">
            <v>186</v>
          </cell>
        </row>
        <row r="254">
          <cell r="B254">
            <v>57584</v>
          </cell>
          <cell r="C254">
            <v>40577</v>
          </cell>
          <cell r="D254">
            <v>7265</v>
          </cell>
        </row>
        <row r="257">
          <cell r="B257">
            <v>990</v>
          </cell>
          <cell r="C257">
            <v>692</v>
          </cell>
          <cell r="D257">
            <v>38</v>
          </cell>
        </row>
        <row r="260">
          <cell r="B260">
            <v>7524290</v>
          </cell>
          <cell r="C260">
            <v>6982138</v>
          </cell>
          <cell r="D260">
            <v>524499</v>
          </cell>
        </row>
        <row r="261">
          <cell r="B261">
            <v>43371</v>
          </cell>
          <cell r="C261">
            <v>27440</v>
          </cell>
          <cell r="D261">
            <v>1828</v>
          </cell>
        </row>
        <row r="262">
          <cell r="B262">
            <v>197390</v>
          </cell>
          <cell r="C262">
            <v>188295</v>
          </cell>
          <cell r="D262">
            <v>8896</v>
          </cell>
        </row>
        <row r="263">
          <cell r="B263">
            <v>648262</v>
          </cell>
          <cell r="C263">
            <v>593254</v>
          </cell>
          <cell r="D263">
            <v>55005</v>
          </cell>
        </row>
        <row r="264">
          <cell r="B264">
            <v>116884</v>
          </cell>
          <cell r="C264">
            <v>102710</v>
          </cell>
          <cell r="D264">
            <v>9866</v>
          </cell>
        </row>
        <row r="267">
          <cell r="B267">
            <v>440785</v>
          </cell>
          <cell r="C267">
            <v>431491</v>
          </cell>
          <cell r="D267">
            <v>7764</v>
          </cell>
        </row>
        <row r="268">
          <cell r="B268">
            <v>25323</v>
          </cell>
          <cell r="C268">
            <v>24248</v>
          </cell>
          <cell r="D268">
            <v>1074</v>
          </cell>
        </row>
        <row r="271">
          <cell r="B271">
            <v>3912214</v>
          </cell>
          <cell r="C271">
            <v>3329107</v>
          </cell>
          <cell r="D271">
            <v>428478</v>
          </cell>
        </row>
        <row r="274">
          <cell r="B274">
            <v>13372148</v>
          </cell>
          <cell r="C274">
            <v>12643179</v>
          </cell>
          <cell r="D274">
            <v>728966</v>
          </cell>
        </row>
        <row r="277">
          <cell r="B277">
            <v>742940</v>
          </cell>
          <cell r="C277">
            <v>665535</v>
          </cell>
          <cell r="D277">
            <v>77394</v>
          </cell>
        </row>
        <row r="280">
          <cell r="B280">
            <v>154807</v>
          </cell>
          <cell r="C280">
            <v>146491</v>
          </cell>
          <cell r="D280">
            <v>7897</v>
          </cell>
        </row>
        <row r="285">
          <cell r="B285">
            <v>23730515</v>
          </cell>
          <cell r="C285">
            <v>7511444</v>
          </cell>
          <cell r="D285">
            <v>14288412</v>
          </cell>
        </row>
        <row r="290">
          <cell r="B290">
            <v>0</v>
          </cell>
          <cell r="C290">
            <v>0</v>
          </cell>
          <cell r="D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</row>
        <row r="310">
          <cell r="B310">
            <v>1011565</v>
          </cell>
          <cell r="C310">
            <v>1011394</v>
          </cell>
          <cell r="D310">
            <v>170</v>
          </cell>
        </row>
        <row r="311">
          <cell r="B311">
            <v>57846</v>
          </cell>
          <cell r="C311">
            <v>53000</v>
          </cell>
          <cell r="D311">
            <v>4410</v>
          </cell>
        </row>
        <row r="312">
          <cell r="B312">
            <v>0</v>
          </cell>
          <cell r="C312">
            <v>0</v>
          </cell>
          <cell r="D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</row>
        <row r="320">
          <cell r="B320">
            <v>3947904</v>
          </cell>
          <cell r="C320">
            <v>3291558</v>
          </cell>
          <cell r="D320">
            <v>466257</v>
          </cell>
        </row>
        <row r="352">
          <cell r="B352">
            <v>0</v>
          </cell>
          <cell r="C352">
            <v>0</v>
          </cell>
          <cell r="D352">
            <v>0</v>
          </cell>
        </row>
        <row r="353">
          <cell r="B353">
            <v>158988456</v>
          </cell>
          <cell r="C353">
            <v>158925786</v>
          </cell>
          <cell r="D353">
            <v>37439</v>
          </cell>
        </row>
        <row r="354">
          <cell r="B354">
            <v>0</v>
          </cell>
          <cell r="C354">
            <v>0</v>
          </cell>
          <cell r="D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">
          <cell r="B13">
            <v>8712</v>
          </cell>
          <cell r="C13">
            <v>8198</v>
          </cell>
          <cell r="D13">
            <v>3</v>
          </cell>
        </row>
        <row r="14">
          <cell r="B14">
            <v>788</v>
          </cell>
          <cell r="C14">
            <v>788</v>
          </cell>
          <cell r="D14">
            <v>0</v>
          </cell>
        </row>
        <row r="15">
          <cell r="B15">
            <v>831</v>
          </cell>
          <cell r="C15">
            <v>411</v>
          </cell>
          <cell r="D15">
            <v>31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3679</v>
          </cell>
          <cell r="C17">
            <v>3018</v>
          </cell>
          <cell r="D17">
            <v>524</v>
          </cell>
        </row>
        <row r="20">
          <cell r="B20">
            <v>45327</v>
          </cell>
          <cell r="C20">
            <v>44293</v>
          </cell>
          <cell r="D20">
            <v>379</v>
          </cell>
        </row>
        <row r="23">
          <cell r="B23">
            <v>7880</v>
          </cell>
          <cell r="C23">
            <v>7599</v>
          </cell>
          <cell r="D23">
            <v>0</v>
          </cell>
        </row>
        <row r="26">
          <cell r="B26">
            <v>78221</v>
          </cell>
          <cell r="C26">
            <v>50669</v>
          </cell>
          <cell r="D26">
            <v>10954</v>
          </cell>
        </row>
        <row r="29">
          <cell r="B29">
            <v>1581170</v>
          </cell>
          <cell r="C29">
            <v>1313764</v>
          </cell>
          <cell r="D29">
            <v>166740</v>
          </cell>
        </row>
        <row r="30">
          <cell r="B30">
            <v>0</v>
          </cell>
          <cell r="C30">
            <v>0</v>
          </cell>
          <cell r="D30">
            <v>0</v>
          </cell>
        </row>
        <row r="31">
          <cell r="B31">
            <v>9398</v>
          </cell>
          <cell r="C31">
            <v>8403</v>
          </cell>
          <cell r="D31">
            <v>677</v>
          </cell>
        </row>
        <row r="32">
          <cell r="B32">
            <v>0</v>
          </cell>
          <cell r="C32">
            <v>0</v>
          </cell>
          <cell r="D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</row>
        <row r="34">
          <cell r="B34">
            <v>2306</v>
          </cell>
          <cell r="C34">
            <v>502</v>
          </cell>
          <cell r="D34">
            <v>1506</v>
          </cell>
        </row>
        <row r="35">
          <cell r="B35">
            <v>5748</v>
          </cell>
          <cell r="C35">
            <v>4406</v>
          </cell>
          <cell r="D35">
            <v>1306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6351</v>
          </cell>
          <cell r="C37">
            <v>6244</v>
          </cell>
          <cell r="D37">
            <v>43</v>
          </cell>
        </row>
        <row r="38">
          <cell r="B38">
            <v>2009</v>
          </cell>
          <cell r="C38">
            <v>1415</v>
          </cell>
          <cell r="D38">
            <v>297</v>
          </cell>
        </row>
        <row r="39">
          <cell r="B39">
            <v>0</v>
          </cell>
          <cell r="C39">
            <v>0</v>
          </cell>
          <cell r="D39">
            <v>0</v>
          </cell>
        </row>
        <row r="42">
          <cell r="B42">
            <v>57454</v>
          </cell>
          <cell r="C42">
            <v>56886</v>
          </cell>
          <cell r="D42">
            <v>378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6">
          <cell r="B46">
            <v>6838131</v>
          </cell>
          <cell r="C46">
            <v>6653615</v>
          </cell>
          <cell r="D46">
            <v>65938</v>
          </cell>
        </row>
        <row r="47">
          <cell r="B47">
            <v>0</v>
          </cell>
          <cell r="C47">
            <v>0</v>
          </cell>
          <cell r="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B49">
            <v>14241</v>
          </cell>
          <cell r="C49">
            <v>12993</v>
          </cell>
          <cell r="D49">
            <v>132</v>
          </cell>
        </row>
        <row r="50">
          <cell r="B50">
            <v>3695</v>
          </cell>
          <cell r="C50">
            <v>3354</v>
          </cell>
          <cell r="D50">
            <v>11</v>
          </cell>
        </row>
        <row r="52">
          <cell r="B52">
            <v>454482</v>
          </cell>
          <cell r="C52">
            <v>434649</v>
          </cell>
          <cell r="D52">
            <v>8628</v>
          </cell>
        </row>
        <row r="55">
          <cell r="B55">
            <v>20897</v>
          </cell>
          <cell r="C55">
            <v>11718</v>
          </cell>
          <cell r="D55">
            <v>4</v>
          </cell>
        </row>
        <row r="58">
          <cell r="B58">
            <v>172442</v>
          </cell>
          <cell r="C58">
            <v>126527</v>
          </cell>
          <cell r="D58">
            <v>18038</v>
          </cell>
        </row>
        <row r="59">
          <cell r="B59">
            <v>1421</v>
          </cell>
          <cell r="C59">
            <v>1056</v>
          </cell>
          <cell r="D59">
            <v>0</v>
          </cell>
        </row>
        <row r="60">
          <cell r="B60">
            <v>6481</v>
          </cell>
          <cell r="C60">
            <v>5518</v>
          </cell>
          <cell r="D60">
            <v>963</v>
          </cell>
        </row>
        <row r="61">
          <cell r="B61">
            <v>1591</v>
          </cell>
          <cell r="C61">
            <v>1591</v>
          </cell>
          <cell r="D61">
            <v>0</v>
          </cell>
        </row>
        <row r="62">
          <cell r="B62">
            <v>1013</v>
          </cell>
          <cell r="C62">
            <v>1008</v>
          </cell>
          <cell r="D62">
            <v>0</v>
          </cell>
        </row>
        <row r="63">
          <cell r="B63">
            <v>942</v>
          </cell>
          <cell r="C63">
            <v>942</v>
          </cell>
          <cell r="D63">
            <v>0</v>
          </cell>
        </row>
        <row r="66">
          <cell r="B66">
            <v>1578</v>
          </cell>
          <cell r="C66">
            <v>1578</v>
          </cell>
          <cell r="D66">
            <v>0</v>
          </cell>
        </row>
        <row r="67">
          <cell r="B67">
            <v>39979</v>
          </cell>
          <cell r="C67">
            <v>33091</v>
          </cell>
          <cell r="D67">
            <v>2941</v>
          </cell>
        </row>
        <row r="68">
          <cell r="B68">
            <v>25354</v>
          </cell>
          <cell r="C68">
            <v>22760</v>
          </cell>
          <cell r="D68">
            <v>997</v>
          </cell>
        </row>
        <row r="69">
          <cell r="B69">
            <v>4519</v>
          </cell>
          <cell r="C69">
            <v>4051</v>
          </cell>
          <cell r="D69">
            <v>0</v>
          </cell>
        </row>
        <row r="70">
          <cell r="B70">
            <v>19134</v>
          </cell>
          <cell r="C70">
            <v>19034</v>
          </cell>
          <cell r="D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</row>
        <row r="72">
          <cell r="B72">
            <v>19799</v>
          </cell>
          <cell r="C72">
            <v>5527</v>
          </cell>
          <cell r="D72">
            <v>7092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37764</v>
          </cell>
          <cell r="C74">
            <v>20527</v>
          </cell>
          <cell r="D74">
            <v>1124</v>
          </cell>
        </row>
        <row r="75">
          <cell r="B75">
            <v>2113</v>
          </cell>
          <cell r="C75">
            <v>2113</v>
          </cell>
          <cell r="D75">
            <v>0</v>
          </cell>
        </row>
        <row r="76">
          <cell r="B76">
            <v>63907</v>
          </cell>
          <cell r="C76">
            <v>60214</v>
          </cell>
          <cell r="D76">
            <v>25</v>
          </cell>
        </row>
        <row r="77">
          <cell r="B77">
            <v>0</v>
          </cell>
          <cell r="C77">
            <v>0</v>
          </cell>
          <cell r="D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81">
          <cell r="B81">
            <v>23785</v>
          </cell>
          <cell r="C81">
            <v>23785</v>
          </cell>
          <cell r="D81">
            <v>0</v>
          </cell>
        </row>
        <row r="82">
          <cell r="B82">
            <v>1304</v>
          </cell>
          <cell r="C82">
            <v>1304</v>
          </cell>
          <cell r="D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</row>
        <row r="87">
          <cell r="B87">
            <v>2932470</v>
          </cell>
          <cell r="C87">
            <v>2888719</v>
          </cell>
          <cell r="D87">
            <v>20537</v>
          </cell>
        </row>
        <row r="88">
          <cell r="B88">
            <v>36103</v>
          </cell>
          <cell r="C88">
            <v>36103</v>
          </cell>
          <cell r="D88">
            <v>0</v>
          </cell>
        </row>
        <row r="89">
          <cell r="B89">
            <v>83023</v>
          </cell>
          <cell r="C89">
            <v>78577</v>
          </cell>
          <cell r="D89">
            <v>3678</v>
          </cell>
        </row>
        <row r="92">
          <cell r="B92">
            <v>59492</v>
          </cell>
          <cell r="C92">
            <v>51841</v>
          </cell>
          <cell r="D92">
            <v>3857</v>
          </cell>
        </row>
        <row r="93">
          <cell r="B93">
            <v>905411</v>
          </cell>
          <cell r="C93">
            <v>735181</v>
          </cell>
          <cell r="D93">
            <v>19905</v>
          </cell>
        </row>
        <row r="94">
          <cell r="B94">
            <v>178618</v>
          </cell>
          <cell r="C94">
            <v>134243</v>
          </cell>
          <cell r="D94">
            <v>5518</v>
          </cell>
        </row>
        <row r="95">
          <cell r="B95">
            <v>2334</v>
          </cell>
          <cell r="C95">
            <v>1991</v>
          </cell>
          <cell r="D95">
            <v>8</v>
          </cell>
        </row>
        <row r="96">
          <cell r="B96">
            <v>20498</v>
          </cell>
          <cell r="C96">
            <v>16500</v>
          </cell>
          <cell r="D96">
            <v>3831</v>
          </cell>
        </row>
        <row r="97">
          <cell r="B97">
            <v>4667334</v>
          </cell>
          <cell r="C97">
            <v>4026464</v>
          </cell>
          <cell r="D97">
            <v>161565</v>
          </cell>
        </row>
        <row r="98">
          <cell r="B98">
            <v>0</v>
          </cell>
          <cell r="C98">
            <v>0</v>
          </cell>
          <cell r="D98">
            <v>0</v>
          </cell>
        </row>
        <row r="101">
          <cell r="B101">
            <v>322305</v>
          </cell>
          <cell r="C101">
            <v>297999</v>
          </cell>
          <cell r="D101">
            <v>18454</v>
          </cell>
        </row>
        <row r="102">
          <cell r="B102">
            <v>84767</v>
          </cell>
          <cell r="C102">
            <v>76058</v>
          </cell>
          <cell r="D102">
            <v>819</v>
          </cell>
        </row>
        <row r="103">
          <cell r="B103">
            <v>12126</v>
          </cell>
          <cell r="C103">
            <v>11505</v>
          </cell>
          <cell r="D103">
            <v>230</v>
          </cell>
        </row>
        <row r="104">
          <cell r="B104">
            <v>0</v>
          </cell>
          <cell r="C104">
            <v>0</v>
          </cell>
          <cell r="D104">
            <v>0</v>
          </cell>
        </row>
        <row r="105">
          <cell r="B105">
            <v>29119</v>
          </cell>
          <cell r="C105">
            <v>17457</v>
          </cell>
          <cell r="D105">
            <v>6</v>
          </cell>
        </row>
        <row r="106">
          <cell r="B106">
            <v>11476</v>
          </cell>
          <cell r="C106">
            <v>10499</v>
          </cell>
          <cell r="D106">
            <v>838</v>
          </cell>
        </row>
        <row r="107">
          <cell r="B107">
            <v>599</v>
          </cell>
          <cell r="C107">
            <v>599</v>
          </cell>
          <cell r="D107">
            <v>0</v>
          </cell>
        </row>
        <row r="108">
          <cell r="B108">
            <v>2828</v>
          </cell>
          <cell r="C108">
            <v>2828</v>
          </cell>
          <cell r="D108">
            <v>0</v>
          </cell>
        </row>
        <row r="109">
          <cell r="B109">
            <v>14073</v>
          </cell>
          <cell r="C109">
            <v>14071</v>
          </cell>
          <cell r="D109">
            <v>0</v>
          </cell>
        </row>
        <row r="110">
          <cell r="B110">
            <v>5982</v>
          </cell>
          <cell r="C110">
            <v>5982</v>
          </cell>
          <cell r="D110">
            <v>0</v>
          </cell>
        </row>
        <row r="111">
          <cell r="B111">
            <v>2861</v>
          </cell>
          <cell r="C111">
            <v>1264</v>
          </cell>
          <cell r="D111">
            <v>1350</v>
          </cell>
        </row>
        <row r="114">
          <cell r="B114">
            <v>39002</v>
          </cell>
          <cell r="C114">
            <v>29183</v>
          </cell>
          <cell r="D114">
            <v>895</v>
          </cell>
        </row>
        <row r="115">
          <cell r="B115">
            <v>497</v>
          </cell>
          <cell r="C115">
            <v>497</v>
          </cell>
          <cell r="D115">
            <v>0</v>
          </cell>
        </row>
        <row r="116">
          <cell r="B116">
            <v>11367</v>
          </cell>
          <cell r="C116">
            <v>11366</v>
          </cell>
          <cell r="D116">
            <v>0</v>
          </cell>
        </row>
        <row r="117">
          <cell r="B117">
            <v>62616</v>
          </cell>
          <cell r="C117">
            <v>62509</v>
          </cell>
          <cell r="D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</row>
        <row r="119">
          <cell r="B119">
            <v>15944</v>
          </cell>
          <cell r="C119">
            <v>15616</v>
          </cell>
          <cell r="D119">
            <v>0</v>
          </cell>
        </row>
        <row r="120">
          <cell r="B120">
            <v>15672</v>
          </cell>
          <cell r="C120">
            <v>14668</v>
          </cell>
          <cell r="D120">
            <v>0</v>
          </cell>
        </row>
        <row r="121">
          <cell r="B121">
            <v>12024</v>
          </cell>
          <cell r="C121">
            <v>11061</v>
          </cell>
          <cell r="D121">
            <v>197</v>
          </cell>
        </row>
        <row r="122">
          <cell r="B122">
            <v>22247</v>
          </cell>
          <cell r="C122">
            <v>18396</v>
          </cell>
          <cell r="D122">
            <v>1381</v>
          </cell>
        </row>
        <row r="125">
          <cell r="B125">
            <v>120269</v>
          </cell>
          <cell r="C125">
            <v>108691</v>
          </cell>
          <cell r="D125">
            <v>3612</v>
          </cell>
        </row>
        <row r="126">
          <cell r="B126">
            <v>61878</v>
          </cell>
          <cell r="C126">
            <v>52157</v>
          </cell>
          <cell r="D126">
            <v>3605</v>
          </cell>
        </row>
        <row r="127">
          <cell r="B127">
            <v>10443</v>
          </cell>
          <cell r="C127">
            <v>10440</v>
          </cell>
          <cell r="D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</row>
        <row r="129">
          <cell r="B129">
            <v>2016</v>
          </cell>
          <cell r="C129">
            <v>2016</v>
          </cell>
          <cell r="D129">
            <v>0</v>
          </cell>
        </row>
        <row r="130">
          <cell r="B130">
            <v>45932</v>
          </cell>
          <cell r="C130">
            <v>44078</v>
          </cell>
          <cell r="D130">
            <v>7</v>
          </cell>
        </row>
        <row r="131">
          <cell r="B131">
            <v>33357</v>
          </cell>
          <cell r="C131">
            <v>33357</v>
          </cell>
          <cell r="D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12575</v>
          </cell>
          <cell r="C133">
            <v>10721</v>
          </cell>
          <cell r="D133">
            <v>7</v>
          </cell>
        </row>
        <row r="134">
          <cell r="B134">
            <v>6571234</v>
          </cell>
          <cell r="C134">
            <v>5752255</v>
          </cell>
          <cell r="D134">
            <v>477882</v>
          </cell>
        </row>
        <row r="135">
          <cell r="B135">
            <v>2396618</v>
          </cell>
          <cell r="C135">
            <v>2122312</v>
          </cell>
          <cell r="D135">
            <v>274306</v>
          </cell>
        </row>
        <row r="136">
          <cell r="B136">
            <v>376043</v>
          </cell>
          <cell r="C136">
            <v>336577</v>
          </cell>
          <cell r="D136">
            <v>35247</v>
          </cell>
        </row>
        <row r="137">
          <cell r="B137">
            <v>546939</v>
          </cell>
          <cell r="C137">
            <v>488542</v>
          </cell>
          <cell r="D137">
            <v>876</v>
          </cell>
        </row>
        <row r="138">
          <cell r="B138">
            <v>3251634</v>
          </cell>
          <cell r="C138">
            <v>2804824</v>
          </cell>
          <cell r="D138">
            <v>167453</v>
          </cell>
        </row>
        <row r="139">
          <cell r="B139">
            <v>3251634</v>
          </cell>
          <cell r="C139">
            <v>2804824</v>
          </cell>
          <cell r="D139">
            <v>167453</v>
          </cell>
        </row>
        <row r="142">
          <cell r="B142">
            <v>2234414</v>
          </cell>
          <cell r="C142">
            <v>1811758</v>
          </cell>
          <cell r="D142">
            <v>94504</v>
          </cell>
        </row>
        <row r="145">
          <cell r="B145">
            <v>7984</v>
          </cell>
          <cell r="C145">
            <v>7811</v>
          </cell>
          <cell r="D145">
            <v>168</v>
          </cell>
        </row>
        <row r="146">
          <cell r="B146">
            <v>0</v>
          </cell>
          <cell r="C146">
            <v>0</v>
          </cell>
          <cell r="D146">
            <v>0</v>
          </cell>
        </row>
        <row r="147">
          <cell r="B147">
            <v>2191</v>
          </cell>
          <cell r="C147">
            <v>926</v>
          </cell>
          <cell r="D147">
            <v>0</v>
          </cell>
        </row>
        <row r="148">
          <cell r="B148">
            <v>903</v>
          </cell>
          <cell r="C148">
            <v>903</v>
          </cell>
          <cell r="D148">
            <v>0</v>
          </cell>
        </row>
        <row r="149">
          <cell r="B149">
            <v>2975</v>
          </cell>
          <cell r="C149">
            <v>2975</v>
          </cell>
          <cell r="D149">
            <v>0</v>
          </cell>
        </row>
        <row r="150">
          <cell r="B150">
            <v>49098</v>
          </cell>
          <cell r="C150">
            <v>48019</v>
          </cell>
          <cell r="D150">
            <v>793</v>
          </cell>
        </row>
        <row r="151">
          <cell r="B151">
            <v>4785</v>
          </cell>
          <cell r="C151">
            <v>4785</v>
          </cell>
          <cell r="D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</row>
        <row r="154">
          <cell r="B154">
            <v>11128</v>
          </cell>
          <cell r="C154">
            <v>9758</v>
          </cell>
          <cell r="D154">
            <v>1353</v>
          </cell>
        </row>
        <row r="155">
          <cell r="B155">
            <v>0</v>
          </cell>
          <cell r="C155">
            <v>0</v>
          </cell>
          <cell r="D155">
            <v>0</v>
          </cell>
        </row>
        <row r="156">
          <cell r="B156">
            <v>453</v>
          </cell>
          <cell r="C156">
            <v>422</v>
          </cell>
          <cell r="D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</row>
        <row r="160">
          <cell r="B160">
            <v>10954</v>
          </cell>
          <cell r="C160">
            <v>10522</v>
          </cell>
          <cell r="D160">
            <v>0</v>
          </cell>
        </row>
        <row r="161">
          <cell r="B161">
            <v>4040</v>
          </cell>
          <cell r="C161">
            <v>3350</v>
          </cell>
          <cell r="D161">
            <v>23</v>
          </cell>
        </row>
        <row r="162">
          <cell r="B162">
            <v>0</v>
          </cell>
          <cell r="C162">
            <v>0</v>
          </cell>
          <cell r="D162">
            <v>0</v>
          </cell>
        </row>
        <row r="163">
          <cell r="B163">
            <v>2266</v>
          </cell>
          <cell r="C163">
            <v>0</v>
          </cell>
          <cell r="D163">
            <v>2266</v>
          </cell>
        </row>
        <row r="164">
          <cell r="B164">
            <v>0</v>
          </cell>
          <cell r="C164">
            <v>0</v>
          </cell>
          <cell r="D164">
            <v>0</v>
          </cell>
        </row>
        <row r="165">
          <cell r="B165">
            <v>1367</v>
          </cell>
          <cell r="C165">
            <v>1367</v>
          </cell>
          <cell r="D165">
            <v>0</v>
          </cell>
        </row>
        <row r="166">
          <cell r="B166">
            <v>74</v>
          </cell>
          <cell r="C166">
            <v>74</v>
          </cell>
          <cell r="D166">
            <v>0</v>
          </cell>
        </row>
        <row r="169">
          <cell r="B169">
            <v>13789</v>
          </cell>
          <cell r="C169">
            <v>1514</v>
          </cell>
          <cell r="D169">
            <v>4921</v>
          </cell>
        </row>
        <row r="170">
          <cell r="B170">
            <v>0</v>
          </cell>
          <cell r="C170">
            <v>0</v>
          </cell>
          <cell r="D170">
            <v>0</v>
          </cell>
        </row>
        <row r="171">
          <cell r="B171">
            <v>267</v>
          </cell>
          <cell r="C171">
            <v>267</v>
          </cell>
          <cell r="D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</row>
        <row r="173">
          <cell r="B173">
            <v>36964</v>
          </cell>
          <cell r="C173">
            <v>30432</v>
          </cell>
          <cell r="D173">
            <v>1234</v>
          </cell>
        </row>
        <row r="176">
          <cell r="B176">
            <v>1751</v>
          </cell>
          <cell r="C176">
            <v>1751</v>
          </cell>
          <cell r="D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</row>
        <row r="178">
          <cell r="B178">
            <v>2342</v>
          </cell>
          <cell r="C178">
            <v>2342</v>
          </cell>
          <cell r="D178">
            <v>0</v>
          </cell>
        </row>
        <row r="181">
          <cell r="B181">
            <v>37773</v>
          </cell>
          <cell r="C181">
            <v>37417</v>
          </cell>
          <cell r="D181">
            <v>331</v>
          </cell>
        </row>
        <row r="182">
          <cell r="B182">
            <v>2598</v>
          </cell>
          <cell r="C182">
            <v>2598</v>
          </cell>
          <cell r="D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</row>
        <row r="185">
          <cell r="B185">
            <v>1660</v>
          </cell>
          <cell r="C185">
            <v>1660</v>
          </cell>
          <cell r="D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</row>
        <row r="189">
          <cell r="B189">
            <v>697149</v>
          </cell>
          <cell r="C189">
            <v>663180</v>
          </cell>
          <cell r="D189">
            <v>10017</v>
          </cell>
        </row>
        <row r="190">
          <cell r="B190">
            <v>0</v>
          </cell>
          <cell r="C190">
            <v>0</v>
          </cell>
          <cell r="D190">
            <v>0</v>
          </cell>
        </row>
        <row r="191">
          <cell r="B191">
            <v>4097</v>
          </cell>
          <cell r="C191">
            <v>2811</v>
          </cell>
          <cell r="D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</row>
        <row r="197">
          <cell r="B197">
            <v>21057</v>
          </cell>
          <cell r="C197">
            <v>16906</v>
          </cell>
          <cell r="D197">
            <v>3643</v>
          </cell>
        </row>
        <row r="198">
          <cell r="B198">
            <v>642</v>
          </cell>
          <cell r="C198">
            <v>642</v>
          </cell>
          <cell r="D198">
            <v>0</v>
          </cell>
        </row>
        <row r="199">
          <cell r="B199">
            <v>30085</v>
          </cell>
          <cell r="C199">
            <v>30085</v>
          </cell>
          <cell r="D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</row>
        <row r="202">
          <cell r="B202">
            <v>938</v>
          </cell>
          <cell r="C202">
            <v>938</v>
          </cell>
          <cell r="D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</row>
        <row r="206">
          <cell r="B206">
            <v>36</v>
          </cell>
          <cell r="C206">
            <v>36</v>
          </cell>
          <cell r="D206">
            <v>0</v>
          </cell>
        </row>
        <row r="207">
          <cell r="B207">
            <v>4725</v>
          </cell>
          <cell r="C207">
            <v>4581</v>
          </cell>
          <cell r="D207">
            <v>19</v>
          </cell>
        </row>
        <row r="208">
          <cell r="B208">
            <v>1106</v>
          </cell>
          <cell r="C208">
            <v>1106</v>
          </cell>
          <cell r="D208">
            <v>0</v>
          </cell>
        </row>
        <row r="209">
          <cell r="B209">
            <v>6487</v>
          </cell>
          <cell r="C209">
            <v>6450</v>
          </cell>
          <cell r="D209">
            <v>36</v>
          </cell>
        </row>
        <row r="210">
          <cell r="B210">
            <v>0</v>
          </cell>
          <cell r="C210">
            <v>0</v>
          </cell>
          <cell r="D210">
            <v>0</v>
          </cell>
        </row>
        <row r="211">
          <cell r="B211">
            <v>7191</v>
          </cell>
          <cell r="C211">
            <v>5863</v>
          </cell>
          <cell r="D211">
            <v>1317</v>
          </cell>
        </row>
        <row r="212">
          <cell r="B212">
            <v>113</v>
          </cell>
          <cell r="C212">
            <v>113</v>
          </cell>
          <cell r="D212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</row>
        <row r="217">
          <cell r="B217">
            <v>923</v>
          </cell>
          <cell r="C217">
            <v>923</v>
          </cell>
          <cell r="D217">
            <v>0</v>
          </cell>
        </row>
        <row r="218">
          <cell r="B218">
            <v>10849</v>
          </cell>
          <cell r="C218">
            <v>9794</v>
          </cell>
          <cell r="D218">
            <v>902</v>
          </cell>
        </row>
        <row r="219">
          <cell r="B219">
            <v>35</v>
          </cell>
          <cell r="C219">
            <v>35</v>
          </cell>
          <cell r="D219">
            <v>0</v>
          </cell>
        </row>
        <row r="220">
          <cell r="B220">
            <v>2381</v>
          </cell>
          <cell r="C220">
            <v>2068</v>
          </cell>
          <cell r="D220">
            <v>0</v>
          </cell>
        </row>
        <row r="221">
          <cell r="B221">
            <v>12927</v>
          </cell>
          <cell r="C221">
            <v>7331</v>
          </cell>
          <cell r="D221">
            <v>3406</v>
          </cell>
        </row>
        <row r="222">
          <cell r="B222">
            <v>0</v>
          </cell>
          <cell r="C222">
            <v>0</v>
          </cell>
          <cell r="D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</row>
        <row r="225">
          <cell r="B225">
            <v>2768</v>
          </cell>
          <cell r="C225">
            <v>2763</v>
          </cell>
          <cell r="D225">
            <v>4</v>
          </cell>
        </row>
        <row r="226">
          <cell r="B226">
            <v>0</v>
          </cell>
          <cell r="C226">
            <v>0</v>
          </cell>
          <cell r="D226">
            <v>0</v>
          </cell>
        </row>
        <row r="227">
          <cell r="B227">
            <v>28750</v>
          </cell>
          <cell r="C227">
            <v>28750</v>
          </cell>
          <cell r="D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</row>
        <row r="229">
          <cell r="B229">
            <v>4980</v>
          </cell>
          <cell r="C229">
            <v>4661</v>
          </cell>
          <cell r="D229">
            <v>0</v>
          </cell>
        </row>
        <row r="230">
          <cell r="B230">
            <v>1199</v>
          </cell>
          <cell r="C230">
            <v>1120</v>
          </cell>
          <cell r="D230">
            <v>0</v>
          </cell>
        </row>
        <row r="231">
          <cell r="B231">
            <v>119</v>
          </cell>
          <cell r="C231">
            <v>98</v>
          </cell>
          <cell r="D231">
            <v>0</v>
          </cell>
        </row>
        <row r="232">
          <cell r="B232">
            <v>2944</v>
          </cell>
          <cell r="C232">
            <v>2944</v>
          </cell>
          <cell r="D232">
            <v>0</v>
          </cell>
        </row>
        <row r="233">
          <cell r="B233">
            <v>718</v>
          </cell>
          <cell r="C233">
            <v>499</v>
          </cell>
          <cell r="D233">
            <v>0</v>
          </cell>
        </row>
        <row r="234">
          <cell r="B234">
            <v>481</v>
          </cell>
          <cell r="C234">
            <v>374</v>
          </cell>
          <cell r="D234">
            <v>91</v>
          </cell>
        </row>
        <row r="235">
          <cell r="B235">
            <v>2272</v>
          </cell>
          <cell r="C235">
            <v>1257</v>
          </cell>
          <cell r="D235">
            <v>1015</v>
          </cell>
        </row>
        <row r="236">
          <cell r="B236">
            <v>0</v>
          </cell>
          <cell r="C236">
            <v>0</v>
          </cell>
          <cell r="D236">
            <v>0</v>
          </cell>
        </row>
        <row r="237">
          <cell r="B237">
            <v>6549</v>
          </cell>
          <cell r="C237">
            <v>6549</v>
          </cell>
          <cell r="D237">
            <v>0</v>
          </cell>
        </row>
        <row r="238">
          <cell r="B238">
            <v>7300</v>
          </cell>
          <cell r="C238">
            <v>6928</v>
          </cell>
          <cell r="D238">
            <v>308</v>
          </cell>
        </row>
        <row r="239">
          <cell r="B239">
            <v>0</v>
          </cell>
          <cell r="C239">
            <v>0</v>
          </cell>
          <cell r="D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</row>
        <row r="241">
          <cell r="B241">
            <v>34285</v>
          </cell>
          <cell r="C241">
            <v>34260</v>
          </cell>
          <cell r="D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</row>
        <row r="244">
          <cell r="B244">
            <v>1112</v>
          </cell>
          <cell r="C244">
            <v>1028</v>
          </cell>
          <cell r="D244">
            <v>0</v>
          </cell>
        </row>
        <row r="245">
          <cell r="B245">
            <v>463</v>
          </cell>
          <cell r="C245">
            <v>456</v>
          </cell>
          <cell r="D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</row>
        <row r="249">
          <cell r="B249">
            <v>29612</v>
          </cell>
          <cell r="C249">
            <v>25408</v>
          </cell>
          <cell r="D249">
            <v>1784</v>
          </cell>
        </row>
        <row r="252">
          <cell r="B252">
            <v>320522</v>
          </cell>
          <cell r="C252">
            <v>319712</v>
          </cell>
          <cell r="D252">
            <v>482</v>
          </cell>
        </row>
        <row r="253">
          <cell r="B253">
            <v>3030</v>
          </cell>
          <cell r="C253">
            <v>2867</v>
          </cell>
          <cell r="D253">
            <v>164</v>
          </cell>
        </row>
        <row r="254">
          <cell r="B254">
            <v>0</v>
          </cell>
          <cell r="C254">
            <v>0</v>
          </cell>
          <cell r="D254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</row>
        <row r="260">
          <cell r="B260">
            <v>446163</v>
          </cell>
          <cell r="C260">
            <v>426873</v>
          </cell>
          <cell r="D260">
            <v>11893</v>
          </cell>
        </row>
        <row r="261">
          <cell r="B261">
            <v>0</v>
          </cell>
          <cell r="C261">
            <v>0</v>
          </cell>
          <cell r="D261">
            <v>0</v>
          </cell>
        </row>
        <row r="262">
          <cell r="B262">
            <v>14596</v>
          </cell>
          <cell r="C262">
            <v>10486</v>
          </cell>
          <cell r="D262">
            <v>4110</v>
          </cell>
        </row>
        <row r="263">
          <cell r="B263">
            <v>10946</v>
          </cell>
          <cell r="C263">
            <v>10264</v>
          </cell>
          <cell r="D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</row>
        <row r="267">
          <cell r="B267">
            <v>22596</v>
          </cell>
          <cell r="C267">
            <v>21133</v>
          </cell>
          <cell r="D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71">
          <cell r="B271">
            <v>85340</v>
          </cell>
          <cell r="C271">
            <v>78126</v>
          </cell>
          <cell r="D271">
            <v>656</v>
          </cell>
        </row>
        <row r="274">
          <cell r="B274">
            <v>528595</v>
          </cell>
          <cell r="C274">
            <v>527403</v>
          </cell>
          <cell r="D274">
            <v>1192</v>
          </cell>
        </row>
        <row r="277">
          <cell r="B277">
            <v>0</v>
          </cell>
          <cell r="C277">
            <v>0</v>
          </cell>
          <cell r="D277">
            <v>0</v>
          </cell>
        </row>
        <row r="280">
          <cell r="B280">
            <v>998</v>
          </cell>
          <cell r="C280">
            <v>998</v>
          </cell>
          <cell r="D280">
            <v>0</v>
          </cell>
        </row>
        <row r="285">
          <cell r="B285">
            <v>6181749</v>
          </cell>
          <cell r="C285">
            <v>6122683</v>
          </cell>
          <cell r="D285">
            <v>3879</v>
          </cell>
        </row>
        <row r="290">
          <cell r="B290">
            <v>0</v>
          </cell>
          <cell r="C290">
            <v>0</v>
          </cell>
          <cell r="D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</row>
        <row r="311">
          <cell r="B311">
            <v>8605</v>
          </cell>
          <cell r="C311">
            <v>8605</v>
          </cell>
          <cell r="D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</row>
        <row r="320">
          <cell r="B320">
            <v>155344</v>
          </cell>
          <cell r="C320">
            <v>116283</v>
          </cell>
          <cell r="D320">
            <v>9294</v>
          </cell>
        </row>
        <row r="352">
          <cell r="B352">
            <v>0</v>
          </cell>
          <cell r="C352">
            <v>0</v>
          </cell>
          <cell r="D352">
            <v>0</v>
          </cell>
        </row>
        <row r="353">
          <cell r="B353">
            <v>5802182</v>
          </cell>
          <cell r="C353">
            <v>5802182</v>
          </cell>
          <cell r="D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6"/>
  <sheetViews>
    <sheetView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8" sqref="B58"/>
    </sheetView>
  </sheetViews>
  <sheetFormatPr defaultRowHeight="12.75"/>
  <cols>
    <col min="1" max="1" width="2.140625" style="2" customWidth="1"/>
    <col min="2" max="2" width="44.42578125" style="2" customWidth="1"/>
    <col min="3" max="11" width="14.28515625" style="1" customWidth="1"/>
    <col min="12" max="14" width="10.85546875" style="1" customWidth="1"/>
    <col min="15" max="16384" width="9.140625" style="1"/>
  </cols>
  <sheetData>
    <row r="1" spans="1:14" ht="14.25">
      <c r="A1" s="78" t="s">
        <v>376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>
      <c r="A2" s="24" t="s">
        <v>0</v>
      </c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>
      <c r="A3" s="24" t="s">
        <v>1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5" spans="1:14" s="4" customFormat="1" ht="21" customHeight="1">
      <c r="A5" s="80" t="s">
        <v>2</v>
      </c>
      <c r="B5" s="80"/>
      <c r="C5" s="79" t="s">
        <v>58</v>
      </c>
      <c r="D5" s="79"/>
      <c r="E5" s="79"/>
      <c r="F5" s="79" t="s">
        <v>59</v>
      </c>
      <c r="G5" s="79"/>
      <c r="H5" s="79"/>
      <c r="I5" s="79" t="s">
        <v>3</v>
      </c>
      <c r="J5" s="79"/>
      <c r="K5" s="79"/>
      <c r="L5" s="79" t="s">
        <v>60</v>
      </c>
      <c r="M5" s="79"/>
      <c r="N5" s="79"/>
    </row>
    <row r="6" spans="1:14" s="4" customFormat="1" ht="25.5">
      <c r="A6" s="80"/>
      <c r="B6" s="80"/>
      <c r="C6" s="3" t="s">
        <v>4</v>
      </c>
      <c r="D6" s="3" t="s">
        <v>5</v>
      </c>
      <c r="E6" s="3" t="s">
        <v>6</v>
      </c>
      <c r="F6" s="3" t="s">
        <v>4</v>
      </c>
      <c r="G6" s="3" t="s">
        <v>5</v>
      </c>
      <c r="H6" s="3" t="s">
        <v>6</v>
      </c>
      <c r="I6" s="3" t="s">
        <v>4</v>
      </c>
      <c r="J6" s="3" t="s">
        <v>5</v>
      </c>
      <c r="K6" s="3" t="s">
        <v>6</v>
      </c>
      <c r="L6" s="3" t="s">
        <v>4</v>
      </c>
      <c r="M6" s="3" t="s">
        <v>5</v>
      </c>
      <c r="N6" s="3" t="s">
        <v>6</v>
      </c>
    </row>
    <row r="7" spans="1:1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</row>
    <row r="8" spans="1:14" s="11" customFormat="1">
      <c r="A8" s="8" t="s">
        <v>7</v>
      </c>
      <c r="B8" s="8"/>
      <c r="C8" s="9">
        <f t="shared" ref="C8:K8" si="0">+C10+C47</f>
        <v>335974975</v>
      </c>
      <c r="D8" s="9">
        <f t="shared" si="0"/>
        <v>402060328</v>
      </c>
      <c r="E8" s="9">
        <f t="shared" si="0"/>
        <v>738035303</v>
      </c>
      <c r="F8" s="9">
        <f t="shared" si="0"/>
        <v>313104197</v>
      </c>
      <c r="G8" s="9">
        <f t="shared" si="0"/>
        <v>377472402</v>
      </c>
      <c r="H8" s="9">
        <f t="shared" si="0"/>
        <v>690576599</v>
      </c>
      <c r="I8" s="9">
        <f t="shared" si="0"/>
        <v>22870778</v>
      </c>
      <c r="J8" s="9">
        <f t="shared" si="0"/>
        <v>24587926</v>
      </c>
      <c r="K8" s="9">
        <f t="shared" si="0"/>
        <v>47458704</v>
      </c>
      <c r="L8" s="10">
        <f>+F8/C8*100</f>
        <v>93.192713832332302</v>
      </c>
      <c r="M8" s="10">
        <f>+G8/D8*100</f>
        <v>93.884518245729538</v>
      </c>
      <c r="N8" s="10">
        <f>+H8/E8*100</f>
        <v>93.569588906236916</v>
      </c>
    </row>
    <row r="9" spans="1:14">
      <c r="C9" s="6"/>
      <c r="D9" s="6"/>
      <c r="E9" s="6"/>
      <c r="F9" s="6"/>
      <c r="G9" s="6"/>
      <c r="H9" s="6"/>
      <c r="I9" s="6"/>
      <c r="J9" s="6"/>
      <c r="K9" s="6"/>
      <c r="L9" s="12"/>
      <c r="M9" s="12"/>
      <c r="N9" s="12"/>
    </row>
    <row r="10" spans="1:14" ht="15">
      <c r="A10" s="2" t="s">
        <v>8</v>
      </c>
      <c r="C10" s="13">
        <f t="shared" ref="C10:K10" si="1">SUM(C12:C45)</f>
        <v>249452842</v>
      </c>
      <c r="D10" s="13">
        <f t="shared" si="1"/>
        <v>292867994</v>
      </c>
      <c r="E10" s="13">
        <f t="shared" si="1"/>
        <v>542320836</v>
      </c>
      <c r="F10" s="13">
        <f t="shared" si="1"/>
        <v>226607375</v>
      </c>
      <c r="G10" s="13">
        <f t="shared" si="1"/>
        <v>270265835</v>
      </c>
      <c r="H10" s="13">
        <f t="shared" si="1"/>
        <v>496873210</v>
      </c>
      <c r="I10" s="13">
        <f t="shared" si="1"/>
        <v>22845467</v>
      </c>
      <c r="J10" s="13">
        <f t="shared" si="1"/>
        <v>22602159</v>
      </c>
      <c r="K10" s="13">
        <f t="shared" si="1"/>
        <v>45447626</v>
      </c>
      <c r="L10" s="12">
        <f>+F10/C10*100</f>
        <v>90.841769203014337</v>
      </c>
      <c r="M10" s="12">
        <f>+G10/D10*100</f>
        <v>92.282475564741972</v>
      </c>
      <c r="N10" s="12">
        <f>+H10/E10*100</f>
        <v>91.619789802802259</v>
      </c>
    </row>
    <row r="11" spans="1:14">
      <c r="C11" s="6"/>
      <c r="D11" s="6"/>
      <c r="E11" s="6"/>
      <c r="F11" s="6"/>
      <c r="G11" s="6"/>
      <c r="H11" s="6"/>
      <c r="I11" s="6"/>
      <c r="J11" s="6"/>
      <c r="K11" s="6"/>
      <c r="L11" s="12"/>
      <c r="M11" s="12"/>
      <c r="N11" s="12"/>
    </row>
    <row r="12" spans="1:14">
      <c r="B12" s="14" t="s">
        <v>9</v>
      </c>
      <c r="C12" s="6">
        <f>+'[1]NCA RELEASES (2)'!F51</f>
        <v>2236051</v>
      </c>
      <c r="D12" s="6">
        <f>+'[1]NCA RELEASES (2)'!J51</f>
        <v>2458833</v>
      </c>
      <c r="E12" s="6">
        <f t="shared" ref="E12:E45" si="2">SUM(C12:D12)</f>
        <v>4694884</v>
      </c>
      <c r="F12" s="6">
        <f>+'[1]all(net trust &amp;WF) (2)'!F51</f>
        <v>2017659</v>
      </c>
      <c r="G12" s="6">
        <f>+'[1]all(net trust &amp;WF) (2)'!J51</f>
        <v>2232174</v>
      </c>
      <c r="H12" s="6">
        <f t="shared" ref="H12:H45" si="3">SUM(F12:G12)</f>
        <v>4249833</v>
      </c>
      <c r="I12" s="6">
        <f t="shared" ref="I12:I45" si="4">+C12-F12</f>
        <v>218392</v>
      </c>
      <c r="J12" s="6">
        <f t="shared" ref="J12:J45" si="5">+D12-G12</f>
        <v>226659</v>
      </c>
      <c r="K12" s="6">
        <f t="shared" ref="K12:K45" si="6">SUM(I12:J12)</f>
        <v>445051</v>
      </c>
      <c r="L12" s="12">
        <f t="shared" ref="L12:L45" si="7">+F12/C12*100</f>
        <v>90.233138689591613</v>
      </c>
      <c r="M12" s="12">
        <f t="shared" ref="M12:M45" si="8">+G12/D12*100</f>
        <v>90.781846510112729</v>
      </c>
      <c r="N12" s="12">
        <f t="shared" ref="N12:N45" si="9">+H12/E12*100</f>
        <v>90.520511262898083</v>
      </c>
    </row>
    <row r="13" spans="1:14" ht="14.25">
      <c r="B13" s="14" t="s">
        <v>348</v>
      </c>
      <c r="C13" s="6">
        <f>+'[1]NCA RELEASES (2)'!F52</f>
        <v>461610</v>
      </c>
      <c r="D13" s="6">
        <f>+'[1]NCA RELEASES (2)'!J52</f>
        <v>681342</v>
      </c>
      <c r="E13" s="6">
        <f t="shared" si="2"/>
        <v>1142952</v>
      </c>
      <c r="F13" s="6">
        <f>+'[1]all(net trust &amp;WF) (2)'!F52</f>
        <v>414506</v>
      </c>
      <c r="G13" s="6">
        <f>+'[1]all(net trust &amp;WF) (2)'!J52</f>
        <v>580924</v>
      </c>
      <c r="H13" s="6">
        <f t="shared" si="3"/>
        <v>995430</v>
      </c>
      <c r="I13" s="6">
        <f t="shared" si="4"/>
        <v>47104</v>
      </c>
      <c r="J13" s="6">
        <f t="shared" si="5"/>
        <v>100418</v>
      </c>
      <c r="K13" s="6">
        <f t="shared" si="6"/>
        <v>147522</v>
      </c>
      <c r="L13" s="12">
        <f t="shared" si="7"/>
        <v>89.795714997508725</v>
      </c>
      <c r="M13" s="12">
        <f t="shared" si="8"/>
        <v>85.261733461316041</v>
      </c>
      <c r="N13" s="12">
        <f t="shared" si="9"/>
        <v>87.092896289607964</v>
      </c>
    </row>
    <row r="14" spans="1:14">
      <c r="B14" s="14" t="s">
        <v>10</v>
      </c>
      <c r="C14" s="6">
        <f>+'[1]NCA RELEASES (2)'!F53</f>
        <v>106608</v>
      </c>
      <c r="D14" s="6">
        <f>+'[1]NCA RELEASES (2)'!J53</f>
        <v>102685</v>
      </c>
      <c r="E14" s="6">
        <f t="shared" si="2"/>
        <v>209293</v>
      </c>
      <c r="F14" s="6">
        <f>+'[1]all(net trust &amp;WF) (2)'!F53</f>
        <v>106404</v>
      </c>
      <c r="G14" s="6">
        <f>+'[1]all(net trust &amp;WF) (2)'!J53</f>
        <v>90302</v>
      </c>
      <c r="H14" s="6">
        <f t="shared" si="3"/>
        <v>196706</v>
      </c>
      <c r="I14" s="6">
        <f t="shared" si="4"/>
        <v>204</v>
      </c>
      <c r="J14" s="6">
        <f t="shared" si="5"/>
        <v>12383</v>
      </c>
      <c r="K14" s="6">
        <f t="shared" si="6"/>
        <v>12587</v>
      </c>
      <c r="L14" s="12">
        <f t="shared" si="7"/>
        <v>99.808644754615045</v>
      </c>
      <c r="M14" s="12">
        <f t="shared" si="8"/>
        <v>87.94078979403028</v>
      </c>
      <c r="N14" s="12">
        <f t="shared" si="9"/>
        <v>93.985943151467083</v>
      </c>
    </row>
    <row r="15" spans="1:14">
      <c r="B15" s="14" t="s">
        <v>11</v>
      </c>
      <c r="C15" s="6">
        <f>+'[1]NCA RELEASES (2)'!F54</f>
        <v>1857759</v>
      </c>
      <c r="D15" s="6">
        <f>+'[1]NCA RELEASES (2)'!J54</f>
        <v>3020629</v>
      </c>
      <c r="E15" s="6">
        <f t="shared" si="2"/>
        <v>4878388</v>
      </c>
      <c r="F15" s="6">
        <f>+'[1]all(net trust &amp;WF) (2)'!F54</f>
        <v>1792921</v>
      </c>
      <c r="G15" s="6">
        <f>+'[1]all(net trust &amp;WF) (2)'!J54</f>
        <v>2875254</v>
      </c>
      <c r="H15" s="6">
        <f t="shared" si="3"/>
        <v>4668175</v>
      </c>
      <c r="I15" s="6">
        <f t="shared" si="4"/>
        <v>64838</v>
      </c>
      <c r="J15" s="6">
        <f t="shared" si="5"/>
        <v>145375</v>
      </c>
      <c r="K15" s="6">
        <f t="shared" si="6"/>
        <v>210213</v>
      </c>
      <c r="L15" s="12">
        <f t="shared" si="7"/>
        <v>96.509880991021973</v>
      </c>
      <c r="M15" s="12">
        <f t="shared" si="8"/>
        <v>95.18726066656977</v>
      </c>
      <c r="N15" s="12">
        <f t="shared" si="9"/>
        <v>95.690933152508578</v>
      </c>
    </row>
    <row r="16" spans="1:14">
      <c r="B16" s="14" t="s">
        <v>12</v>
      </c>
      <c r="C16" s="6">
        <f>+'[1]NCA RELEASES (2)'!F55</f>
        <v>9744562</v>
      </c>
      <c r="D16" s="6">
        <f>+'[1]NCA RELEASES (2)'!J55</f>
        <v>17678732</v>
      </c>
      <c r="E16" s="6">
        <f t="shared" si="2"/>
        <v>27423294</v>
      </c>
      <c r="F16" s="6">
        <f>+'[1]all(net trust &amp;WF) (2)'!F55</f>
        <v>8718459</v>
      </c>
      <c r="G16" s="6">
        <f>+'[1]all(net trust &amp;WF) (2)'!J55</f>
        <v>16463931</v>
      </c>
      <c r="H16" s="6">
        <f t="shared" si="3"/>
        <v>25182390</v>
      </c>
      <c r="I16" s="6">
        <f t="shared" si="4"/>
        <v>1026103</v>
      </c>
      <c r="J16" s="6">
        <f t="shared" si="5"/>
        <v>1214801</v>
      </c>
      <c r="K16" s="6">
        <f t="shared" si="6"/>
        <v>2240904</v>
      </c>
      <c r="L16" s="12">
        <f t="shared" si="7"/>
        <v>89.46999362311</v>
      </c>
      <c r="M16" s="12">
        <f t="shared" si="8"/>
        <v>93.128460796848998</v>
      </c>
      <c r="N16" s="12">
        <f t="shared" si="9"/>
        <v>91.828465245641169</v>
      </c>
    </row>
    <row r="17" spans="2:14" ht="14.25">
      <c r="B17" s="14" t="s">
        <v>61</v>
      </c>
      <c r="C17" s="6">
        <f>+'[1]NCA RELEASES (2)'!F56</f>
        <v>261870</v>
      </c>
      <c r="D17" s="6">
        <f>+'[1]NCA RELEASES (2)'!J56</f>
        <v>286081</v>
      </c>
      <c r="E17" s="6">
        <f t="shared" si="2"/>
        <v>547951</v>
      </c>
      <c r="F17" s="6">
        <f>+'[1]all(net trust &amp;WF) (2)'!F56</f>
        <v>249978</v>
      </c>
      <c r="G17" s="6">
        <f>+'[1]all(net trust &amp;WF) (2)'!J56</f>
        <v>251593</v>
      </c>
      <c r="H17" s="6">
        <f t="shared" si="3"/>
        <v>501571</v>
      </c>
      <c r="I17" s="6">
        <f t="shared" si="4"/>
        <v>11892</v>
      </c>
      <c r="J17" s="6">
        <f t="shared" si="5"/>
        <v>34488</v>
      </c>
      <c r="K17" s="6">
        <f t="shared" si="6"/>
        <v>46380</v>
      </c>
      <c r="L17" s="12">
        <f t="shared" si="7"/>
        <v>95.458815442776938</v>
      </c>
      <c r="M17" s="12">
        <f t="shared" si="8"/>
        <v>87.944673012188858</v>
      </c>
      <c r="N17" s="12">
        <f t="shared" si="9"/>
        <v>91.535739509554688</v>
      </c>
    </row>
    <row r="18" spans="2:14" ht="14.25">
      <c r="B18" s="14" t="s">
        <v>62</v>
      </c>
      <c r="C18" s="6">
        <f>+'[1]NCA RELEASES (2)'!F57</f>
        <v>53144861</v>
      </c>
      <c r="D18" s="6">
        <f>+'[1]NCA RELEASES (2)'!J57</f>
        <v>66417566</v>
      </c>
      <c r="E18" s="6">
        <f t="shared" si="2"/>
        <v>119562427</v>
      </c>
      <c r="F18" s="6">
        <f>+'[1]all(net trust &amp;WF) (2)'!F57</f>
        <v>51484301</v>
      </c>
      <c r="G18" s="6">
        <f>+'[1]all(net trust &amp;WF) (2)'!J57</f>
        <v>63894346</v>
      </c>
      <c r="H18" s="6">
        <f t="shared" si="3"/>
        <v>115378647</v>
      </c>
      <c r="I18" s="6">
        <f t="shared" si="4"/>
        <v>1660560</v>
      </c>
      <c r="J18" s="6">
        <f t="shared" si="5"/>
        <v>2523220</v>
      </c>
      <c r="K18" s="6">
        <f t="shared" si="6"/>
        <v>4183780</v>
      </c>
      <c r="L18" s="12">
        <f t="shared" si="7"/>
        <v>96.875408141532262</v>
      </c>
      <c r="M18" s="12">
        <f t="shared" si="8"/>
        <v>96.200974904741315</v>
      </c>
      <c r="N18" s="12">
        <f t="shared" si="9"/>
        <v>96.500756880754864</v>
      </c>
    </row>
    <row r="19" spans="2:14">
      <c r="B19" s="14" t="s">
        <v>13</v>
      </c>
      <c r="C19" s="6">
        <f>+'[1]NCA RELEASES (2)'!F58</f>
        <v>7597880</v>
      </c>
      <c r="D19" s="6">
        <f>+'[1]NCA RELEASES (2)'!J58</f>
        <v>8631691</v>
      </c>
      <c r="E19" s="6">
        <f t="shared" si="2"/>
        <v>16229571</v>
      </c>
      <c r="F19" s="6">
        <f>+'[1]all(net trust &amp;WF) (2)'!F58</f>
        <v>7477497</v>
      </c>
      <c r="G19" s="6">
        <f>+'[1]all(net trust &amp;WF) (2)'!J58</f>
        <v>8404638</v>
      </c>
      <c r="H19" s="6">
        <f t="shared" si="3"/>
        <v>15882135</v>
      </c>
      <c r="I19" s="6">
        <f t="shared" si="4"/>
        <v>120383</v>
      </c>
      <c r="J19" s="6">
        <f t="shared" si="5"/>
        <v>227053</v>
      </c>
      <c r="K19" s="6">
        <f t="shared" si="6"/>
        <v>347436</v>
      </c>
      <c r="L19" s="12">
        <f t="shared" si="7"/>
        <v>98.415571185646527</v>
      </c>
      <c r="M19" s="12">
        <f t="shared" si="8"/>
        <v>97.369542074664167</v>
      </c>
      <c r="N19" s="12">
        <f t="shared" si="9"/>
        <v>97.859241011361291</v>
      </c>
    </row>
    <row r="20" spans="2:14">
      <c r="B20" s="14" t="s">
        <v>14</v>
      </c>
      <c r="C20" s="6">
        <f>+'[1]NCA RELEASES (2)'!F59</f>
        <v>139203</v>
      </c>
      <c r="D20" s="6">
        <f>+'[1]NCA RELEASES (2)'!J59</f>
        <v>189315</v>
      </c>
      <c r="E20" s="6">
        <f t="shared" si="2"/>
        <v>328518</v>
      </c>
      <c r="F20" s="6">
        <f>+'[1]all(net trust &amp;WF) (2)'!F59</f>
        <v>130022</v>
      </c>
      <c r="G20" s="6">
        <f>+'[1]all(net trust &amp;WF) (2)'!J59</f>
        <v>174738</v>
      </c>
      <c r="H20" s="6">
        <f t="shared" si="3"/>
        <v>304760</v>
      </c>
      <c r="I20" s="6">
        <f t="shared" si="4"/>
        <v>9181</v>
      </c>
      <c r="J20" s="6">
        <f t="shared" si="5"/>
        <v>14577</v>
      </c>
      <c r="K20" s="6">
        <f t="shared" si="6"/>
        <v>23758</v>
      </c>
      <c r="L20" s="12">
        <f t="shared" si="7"/>
        <v>93.404596165312526</v>
      </c>
      <c r="M20" s="12">
        <f t="shared" si="8"/>
        <v>92.300134696141356</v>
      </c>
      <c r="N20" s="12">
        <f t="shared" si="9"/>
        <v>92.768128382615259</v>
      </c>
    </row>
    <row r="21" spans="2:14">
      <c r="B21" s="14" t="s">
        <v>15</v>
      </c>
      <c r="C21" s="6">
        <f>+'[1]NCA RELEASES (2)'!F60</f>
        <v>4033478</v>
      </c>
      <c r="D21" s="6">
        <f>+'[1]NCA RELEASES (2)'!J60</f>
        <v>8730653</v>
      </c>
      <c r="E21" s="6">
        <f t="shared" si="2"/>
        <v>12764131</v>
      </c>
      <c r="F21" s="6">
        <f>+'[1]all(net trust &amp;WF) (2)'!F60</f>
        <v>3634434</v>
      </c>
      <c r="G21" s="6">
        <f>+'[1]all(net trust &amp;WF) (2)'!J60</f>
        <v>6547138</v>
      </c>
      <c r="H21" s="6">
        <f t="shared" si="3"/>
        <v>10181572</v>
      </c>
      <c r="I21" s="6">
        <f t="shared" si="4"/>
        <v>399044</v>
      </c>
      <c r="J21" s="6">
        <f t="shared" si="5"/>
        <v>2183515</v>
      </c>
      <c r="K21" s="6">
        <f t="shared" si="6"/>
        <v>2582559</v>
      </c>
      <c r="L21" s="12">
        <f t="shared" si="7"/>
        <v>90.106701957962827</v>
      </c>
      <c r="M21" s="12">
        <f t="shared" si="8"/>
        <v>74.990244143250223</v>
      </c>
      <c r="N21" s="12">
        <f t="shared" si="9"/>
        <v>79.767059739515361</v>
      </c>
    </row>
    <row r="22" spans="2:14">
      <c r="B22" s="14" t="s">
        <v>16</v>
      </c>
      <c r="C22" s="6">
        <f>+'[1]NCA RELEASES (2)'!F61</f>
        <v>3472878</v>
      </c>
      <c r="D22" s="6">
        <f>+'[1]NCA RELEASES (2)'!J61</f>
        <v>3985576</v>
      </c>
      <c r="E22" s="6">
        <f t="shared" si="2"/>
        <v>7458454</v>
      </c>
      <c r="F22" s="6">
        <f>+'[1]all(net trust &amp;WF) (2)'!F61</f>
        <v>2341441</v>
      </c>
      <c r="G22" s="6">
        <f>+'[1]all(net trust &amp;WF) (2)'!J61</f>
        <v>3457550</v>
      </c>
      <c r="H22" s="6">
        <f t="shared" si="3"/>
        <v>5798991</v>
      </c>
      <c r="I22" s="6">
        <f t="shared" si="4"/>
        <v>1131437</v>
      </c>
      <c r="J22" s="6">
        <f t="shared" si="5"/>
        <v>528026</v>
      </c>
      <c r="K22" s="6">
        <f t="shared" si="6"/>
        <v>1659463</v>
      </c>
      <c r="L22" s="12">
        <f t="shared" si="7"/>
        <v>67.420767444177415</v>
      </c>
      <c r="M22" s="12">
        <f t="shared" si="8"/>
        <v>86.751576183718498</v>
      </c>
      <c r="N22" s="12">
        <f t="shared" si="9"/>
        <v>77.750576728099418</v>
      </c>
    </row>
    <row r="23" spans="2:14">
      <c r="B23" s="14" t="s">
        <v>17</v>
      </c>
      <c r="C23" s="6">
        <f>+'[1]NCA RELEASES (2)'!F62</f>
        <v>2375187</v>
      </c>
      <c r="D23" s="6">
        <f>+'[1]NCA RELEASES (2)'!J62</f>
        <v>2480748</v>
      </c>
      <c r="E23" s="6">
        <f t="shared" si="2"/>
        <v>4855935</v>
      </c>
      <c r="F23" s="6">
        <f>+'[1]all(net trust &amp;WF) (2)'!F62</f>
        <v>2375127</v>
      </c>
      <c r="G23" s="6">
        <f>+'[1]all(net trust &amp;WF) (2)'!J62</f>
        <v>2477411</v>
      </c>
      <c r="H23" s="6">
        <f t="shared" si="3"/>
        <v>4852538</v>
      </c>
      <c r="I23" s="6">
        <f t="shared" si="4"/>
        <v>60</v>
      </c>
      <c r="J23" s="6">
        <f t="shared" si="5"/>
        <v>3337</v>
      </c>
      <c r="K23" s="6">
        <f t="shared" si="6"/>
        <v>3397</v>
      </c>
      <c r="L23" s="12">
        <f t="shared" si="7"/>
        <v>99.997473883108995</v>
      </c>
      <c r="M23" s="12">
        <f t="shared" si="8"/>
        <v>99.865484120112157</v>
      </c>
      <c r="N23" s="12">
        <f t="shared" si="9"/>
        <v>99.930044368386319</v>
      </c>
    </row>
    <row r="24" spans="2:14">
      <c r="B24" s="14" t="s">
        <v>18</v>
      </c>
      <c r="C24" s="6">
        <f>+'[1]NCA RELEASES (2)'!F63</f>
        <v>6335507</v>
      </c>
      <c r="D24" s="6">
        <f>+'[1]NCA RELEASES (2)'!J63</f>
        <v>8914787</v>
      </c>
      <c r="E24" s="6">
        <f t="shared" si="2"/>
        <v>15250294</v>
      </c>
      <c r="F24" s="6">
        <f>+'[1]all(net trust &amp;WF) (2)'!F63</f>
        <v>5991348</v>
      </c>
      <c r="G24" s="6">
        <f>+'[1]all(net trust &amp;WF) (2)'!J63</f>
        <v>8531515</v>
      </c>
      <c r="H24" s="6">
        <f t="shared" si="3"/>
        <v>14522863</v>
      </c>
      <c r="I24" s="6">
        <f t="shared" si="4"/>
        <v>344159</v>
      </c>
      <c r="J24" s="6">
        <f t="shared" si="5"/>
        <v>383272</v>
      </c>
      <c r="K24" s="6">
        <f t="shared" si="6"/>
        <v>727431</v>
      </c>
      <c r="L24" s="12">
        <f t="shared" si="7"/>
        <v>94.567774923143489</v>
      </c>
      <c r="M24" s="12">
        <f t="shared" si="8"/>
        <v>95.700716124793558</v>
      </c>
      <c r="N24" s="12">
        <f t="shared" si="9"/>
        <v>95.230052614067645</v>
      </c>
    </row>
    <row r="25" spans="2:14">
      <c r="B25" s="14" t="s">
        <v>19</v>
      </c>
      <c r="C25" s="6">
        <f>+'[1]NCA RELEASES (2)'!F64</f>
        <v>28684698</v>
      </c>
      <c r="D25" s="6">
        <f>+'[1]NCA RELEASES (2)'!J64</f>
        <v>32128614</v>
      </c>
      <c r="E25" s="6">
        <f t="shared" si="2"/>
        <v>60813312</v>
      </c>
      <c r="F25" s="6">
        <f>+'[1]all(net trust &amp;WF) (2)'!F64</f>
        <v>27419171</v>
      </c>
      <c r="G25" s="6">
        <f>+'[1]all(net trust &amp;WF) (2)'!J64</f>
        <v>31285063</v>
      </c>
      <c r="H25" s="6">
        <f t="shared" si="3"/>
        <v>58704234</v>
      </c>
      <c r="I25" s="6">
        <f t="shared" si="4"/>
        <v>1265527</v>
      </c>
      <c r="J25" s="6">
        <f t="shared" si="5"/>
        <v>843551</v>
      </c>
      <c r="K25" s="6">
        <f t="shared" si="6"/>
        <v>2109078</v>
      </c>
      <c r="L25" s="12">
        <f t="shared" si="7"/>
        <v>95.588145986407099</v>
      </c>
      <c r="M25" s="12">
        <f t="shared" si="8"/>
        <v>97.374455679912003</v>
      </c>
      <c r="N25" s="12">
        <f t="shared" si="9"/>
        <v>96.53188104604466</v>
      </c>
    </row>
    <row r="26" spans="2:14">
      <c r="B26" s="14" t="s">
        <v>20</v>
      </c>
      <c r="C26" s="6">
        <f>+'[1]NCA RELEASES (2)'!F65</f>
        <v>2582700</v>
      </c>
      <c r="D26" s="6">
        <f>+'[1]NCA RELEASES (2)'!J65</f>
        <v>3113928</v>
      </c>
      <c r="E26" s="6">
        <f t="shared" si="2"/>
        <v>5696628</v>
      </c>
      <c r="F26" s="6">
        <f>+'[1]all(net trust &amp;WF) (2)'!F65</f>
        <v>2422671</v>
      </c>
      <c r="G26" s="6">
        <f>+'[1]all(net trust &amp;WF) (2)'!J65</f>
        <v>3054407</v>
      </c>
      <c r="H26" s="6">
        <f t="shared" si="3"/>
        <v>5477078</v>
      </c>
      <c r="I26" s="6">
        <f t="shared" si="4"/>
        <v>160029</v>
      </c>
      <c r="J26" s="6">
        <f t="shared" si="5"/>
        <v>59521</v>
      </c>
      <c r="K26" s="6">
        <f t="shared" si="6"/>
        <v>219550</v>
      </c>
      <c r="L26" s="12">
        <f t="shared" si="7"/>
        <v>93.803809966314319</v>
      </c>
      <c r="M26" s="12">
        <f t="shared" si="8"/>
        <v>98.088555676303372</v>
      </c>
      <c r="N26" s="12">
        <f t="shared" si="9"/>
        <v>96.145965648450272</v>
      </c>
    </row>
    <row r="27" spans="2:14">
      <c r="B27" s="2" t="s">
        <v>21</v>
      </c>
      <c r="C27" s="6">
        <f>+'[1]NCA RELEASES (2)'!F66</f>
        <v>2164587</v>
      </c>
      <c r="D27" s="6">
        <f>+'[1]NCA RELEASES (2)'!J66</f>
        <v>2493463</v>
      </c>
      <c r="E27" s="6">
        <f t="shared" si="2"/>
        <v>4658050</v>
      </c>
      <c r="F27" s="6">
        <f>+'[1]all(net trust &amp;WF) (2)'!F66</f>
        <v>1972614</v>
      </c>
      <c r="G27" s="6">
        <f>+'[1]all(net trust &amp;WF) (2)'!J66</f>
        <v>2287316</v>
      </c>
      <c r="H27" s="6">
        <f t="shared" si="3"/>
        <v>4259930</v>
      </c>
      <c r="I27" s="6">
        <f t="shared" si="4"/>
        <v>191973</v>
      </c>
      <c r="J27" s="6">
        <f t="shared" si="5"/>
        <v>206147</v>
      </c>
      <c r="K27" s="6">
        <f t="shared" si="6"/>
        <v>398120</v>
      </c>
      <c r="L27" s="12">
        <f t="shared" si="7"/>
        <v>91.131195003943006</v>
      </c>
      <c r="M27" s="12">
        <f t="shared" si="8"/>
        <v>91.732502146612958</v>
      </c>
      <c r="N27" s="12">
        <f t="shared" si="9"/>
        <v>91.45307585792338</v>
      </c>
    </row>
    <row r="28" spans="2:14">
      <c r="B28" s="2" t="s">
        <v>22</v>
      </c>
      <c r="C28" s="6">
        <f>+'[1]NCA RELEASES (2)'!F67</f>
        <v>32393239</v>
      </c>
      <c r="D28" s="6">
        <f>+'[1]NCA RELEASES (2)'!J67</f>
        <v>31981962</v>
      </c>
      <c r="E28" s="6">
        <f t="shared" si="2"/>
        <v>64375201</v>
      </c>
      <c r="F28" s="6">
        <f>+'[1]all(net trust &amp;WF) (2)'!F67</f>
        <v>31662295</v>
      </c>
      <c r="G28" s="6">
        <f>+'[1]all(net trust &amp;WF) (2)'!J67</f>
        <v>31842080</v>
      </c>
      <c r="H28" s="6">
        <f t="shared" si="3"/>
        <v>63504375</v>
      </c>
      <c r="I28" s="6">
        <f t="shared" si="4"/>
        <v>730944</v>
      </c>
      <c r="J28" s="6">
        <f t="shared" si="5"/>
        <v>139882</v>
      </c>
      <c r="K28" s="6">
        <f t="shared" si="6"/>
        <v>870826</v>
      </c>
      <c r="L28" s="12">
        <f t="shared" si="7"/>
        <v>97.743529135817511</v>
      </c>
      <c r="M28" s="12">
        <f t="shared" si="8"/>
        <v>99.562622205604526</v>
      </c>
      <c r="N28" s="12">
        <f t="shared" si="9"/>
        <v>98.647264806210075</v>
      </c>
    </row>
    <row r="29" spans="2:14">
      <c r="B29" s="2" t="s">
        <v>23</v>
      </c>
      <c r="C29" s="6">
        <f>+'[1]NCA RELEASES (2)'!F68</f>
        <v>47728002</v>
      </c>
      <c r="D29" s="6">
        <f>+'[1]NCA RELEASES (2)'!J68</f>
        <v>50198484</v>
      </c>
      <c r="E29" s="6">
        <f t="shared" si="2"/>
        <v>97926486</v>
      </c>
      <c r="F29" s="6">
        <f>+'[1]all(net trust &amp;WF) (2)'!F68</f>
        <v>33812296</v>
      </c>
      <c r="G29" s="6">
        <f>+'[1]all(net trust &amp;WF) (2)'!J68</f>
        <v>39121806</v>
      </c>
      <c r="H29" s="6">
        <f t="shared" si="3"/>
        <v>72934102</v>
      </c>
      <c r="I29" s="6">
        <f t="shared" si="4"/>
        <v>13915706</v>
      </c>
      <c r="J29" s="6">
        <f t="shared" si="5"/>
        <v>11076678</v>
      </c>
      <c r="K29" s="6">
        <f t="shared" si="6"/>
        <v>24992384</v>
      </c>
      <c r="L29" s="12">
        <f t="shared" si="7"/>
        <v>70.843728174500171</v>
      </c>
      <c r="M29" s="12">
        <f t="shared" si="8"/>
        <v>77.934238014040432</v>
      </c>
      <c r="N29" s="12">
        <f t="shared" si="9"/>
        <v>74.478422517887552</v>
      </c>
    </row>
    <row r="30" spans="2:14">
      <c r="B30" s="2" t="s">
        <v>24</v>
      </c>
      <c r="C30" s="6">
        <f>+'[1]NCA RELEASES (2)'!F69</f>
        <v>2804790</v>
      </c>
      <c r="D30" s="6">
        <f>+'[1]NCA RELEASES (2)'!J69</f>
        <v>3602384</v>
      </c>
      <c r="E30" s="6">
        <f t="shared" si="2"/>
        <v>6407174</v>
      </c>
      <c r="F30" s="6">
        <f>+'[1]all(net trust &amp;WF) (2)'!F69</f>
        <v>2609547</v>
      </c>
      <c r="G30" s="6">
        <f>+'[1]all(net trust &amp;WF) (2)'!J69</f>
        <v>3050039</v>
      </c>
      <c r="H30" s="6">
        <f t="shared" si="3"/>
        <v>5659586</v>
      </c>
      <c r="I30" s="6">
        <f t="shared" si="4"/>
        <v>195243</v>
      </c>
      <c r="J30" s="6">
        <f t="shared" si="5"/>
        <v>552345</v>
      </c>
      <c r="K30" s="6">
        <f t="shared" si="6"/>
        <v>747588</v>
      </c>
      <c r="L30" s="12">
        <f t="shared" si="7"/>
        <v>93.038944092071063</v>
      </c>
      <c r="M30" s="12">
        <f t="shared" si="8"/>
        <v>84.667237029700331</v>
      </c>
      <c r="N30" s="12">
        <f t="shared" si="9"/>
        <v>88.332016580164677</v>
      </c>
    </row>
    <row r="31" spans="2:14">
      <c r="B31" s="2" t="s">
        <v>25</v>
      </c>
      <c r="C31" s="6">
        <f>+'[1]NCA RELEASES (2)'!F70</f>
        <v>18637159</v>
      </c>
      <c r="D31" s="6">
        <f>+'[1]NCA RELEASES (2)'!J70</f>
        <v>11697924</v>
      </c>
      <c r="E31" s="6">
        <f t="shared" si="2"/>
        <v>30335083</v>
      </c>
      <c r="F31" s="6">
        <f>+'[1]all(net trust &amp;WF) (2)'!F70</f>
        <v>18585213</v>
      </c>
      <c r="G31" s="6">
        <f>+'[1]all(net trust &amp;WF) (2)'!J70</f>
        <v>11204855</v>
      </c>
      <c r="H31" s="6">
        <f t="shared" si="3"/>
        <v>29790068</v>
      </c>
      <c r="I31" s="6">
        <f t="shared" si="4"/>
        <v>51946</v>
      </c>
      <c r="J31" s="6">
        <f t="shared" si="5"/>
        <v>493069</v>
      </c>
      <c r="K31" s="6">
        <f t="shared" si="6"/>
        <v>545015</v>
      </c>
      <c r="L31" s="12">
        <f t="shared" si="7"/>
        <v>99.721277261196306</v>
      </c>
      <c r="M31" s="12">
        <f t="shared" si="8"/>
        <v>95.784987148146968</v>
      </c>
      <c r="N31" s="12">
        <f t="shared" si="9"/>
        <v>98.203350885837366</v>
      </c>
    </row>
    <row r="32" spans="2:14">
      <c r="B32" s="2" t="s">
        <v>26</v>
      </c>
      <c r="C32" s="6">
        <f>+'[1]NCA RELEASES (2)'!F71</f>
        <v>1422681</v>
      </c>
      <c r="D32" s="6">
        <f>+'[1]NCA RELEASES (2)'!J71</f>
        <v>875903</v>
      </c>
      <c r="E32" s="6">
        <f t="shared" si="2"/>
        <v>2298584</v>
      </c>
      <c r="F32" s="6">
        <f>+'[1]all(net trust &amp;WF) (2)'!F71</f>
        <v>768568</v>
      </c>
      <c r="G32" s="6">
        <f>+'[1]all(net trust &amp;WF) (2)'!J71</f>
        <v>751405</v>
      </c>
      <c r="H32" s="6">
        <f t="shared" si="3"/>
        <v>1519973</v>
      </c>
      <c r="I32" s="6">
        <f t="shared" si="4"/>
        <v>654113</v>
      </c>
      <c r="J32" s="6">
        <f t="shared" si="5"/>
        <v>124498</v>
      </c>
      <c r="K32" s="6">
        <f t="shared" si="6"/>
        <v>778611</v>
      </c>
      <c r="L32" s="12">
        <f t="shared" si="7"/>
        <v>54.022511019687478</v>
      </c>
      <c r="M32" s="12">
        <f t="shared" si="8"/>
        <v>85.786325654781407</v>
      </c>
      <c r="N32" s="12">
        <f t="shared" si="9"/>
        <v>66.126493528189528</v>
      </c>
    </row>
    <row r="33" spans="1:14">
      <c r="B33" s="2" t="s">
        <v>27</v>
      </c>
      <c r="C33" s="6">
        <f>+'[1]NCA RELEASES (2)'!F72</f>
        <v>692599</v>
      </c>
      <c r="D33" s="6">
        <f>+'[1]NCA RELEASES (2)'!J72</f>
        <v>794913</v>
      </c>
      <c r="E33" s="6">
        <f t="shared" si="2"/>
        <v>1487512</v>
      </c>
      <c r="F33" s="6">
        <f>+'[1]all(net trust &amp;WF) (2)'!F72</f>
        <v>649179</v>
      </c>
      <c r="G33" s="6">
        <f>+'[1]all(net trust &amp;WF) (2)'!J72</f>
        <v>730748</v>
      </c>
      <c r="H33" s="6">
        <f t="shared" si="3"/>
        <v>1379927</v>
      </c>
      <c r="I33" s="6">
        <f t="shared" si="4"/>
        <v>43420</v>
      </c>
      <c r="J33" s="6">
        <f t="shared" si="5"/>
        <v>64165</v>
      </c>
      <c r="K33" s="6">
        <f t="shared" si="6"/>
        <v>107585</v>
      </c>
      <c r="L33" s="12">
        <f t="shared" si="7"/>
        <v>93.730860136962363</v>
      </c>
      <c r="M33" s="12">
        <f t="shared" si="8"/>
        <v>91.928047471861703</v>
      </c>
      <c r="N33" s="12">
        <f t="shared" si="9"/>
        <v>92.767453304578382</v>
      </c>
    </row>
    <row r="34" spans="1:14">
      <c r="B34" s="2" t="s">
        <v>28</v>
      </c>
      <c r="C34" s="6">
        <f>+'[1]NCA RELEASES (2)'!F73</f>
        <v>3190130</v>
      </c>
      <c r="D34" s="6">
        <f>+'[1]NCA RELEASES (2)'!J73</f>
        <v>5203275</v>
      </c>
      <c r="E34" s="6">
        <f t="shared" si="2"/>
        <v>8393405</v>
      </c>
      <c r="F34" s="6">
        <f>+'[1]all(net trust &amp;WF) (2)'!F73</f>
        <v>3008938</v>
      </c>
      <c r="G34" s="6">
        <f>+'[1]all(net trust &amp;WF) (2)'!J73</f>
        <v>4438857</v>
      </c>
      <c r="H34" s="6">
        <f t="shared" si="3"/>
        <v>7447795</v>
      </c>
      <c r="I34" s="6">
        <f t="shared" si="4"/>
        <v>181192</v>
      </c>
      <c r="J34" s="6">
        <f t="shared" si="5"/>
        <v>764418</v>
      </c>
      <c r="K34" s="6">
        <f t="shared" si="6"/>
        <v>945610</v>
      </c>
      <c r="L34" s="12">
        <f t="shared" si="7"/>
        <v>94.32023146392153</v>
      </c>
      <c r="M34" s="12">
        <f t="shared" si="8"/>
        <v>85.308906409905305</v>
      </c>
      <c r="N34" s="12">
        <f t="shared" si="9"/>
        <v>88.733892859929909</v>
      </c>
    </row>
    <row r="35" spans="1:14">
      <c r="B35" s="15" t="s">
        <v>29</v>
      </c>
      <c r="C35" s="6">
        <f>+'[1]NCA RELEASES (2)'!F74</f>
        <v>1770447</v>
      </c>
      <c r="D35" s="6">
        <f>+'[1]NCA RELEASES (2)'!J74</f>
        <v>1032963</v>
      </c>
      <c r="E35" s="6">
        <f t="shared" si="2"/>
        <v>2803410</v>
      </c>
      <c r="F35" s="6">
        <f>+'[1]all(net trust &amp;WF) (2)'!F74</f>
        <v>1760835</v>
      </c>
      <c r="G35" s="6">
        <f>+'[1]all(net trust &amp;WF) (2)'!J74</f>
        <v>947133</v>
      </c>
      <c r="H35" s="6">
        <f t="shared" si="3"/>
        <v>2707968</v>
      </c>
      <c r="I35" s="6">
        <f t="shared" si="4"/>
        <v>9612</v>
      </c>
      <c r="J35" s="6">
        <f t="shared" si="5"/>
        <v>85830</v>
      </c>
      <c r="K35" s="6">
        <f t="shared" si="6"/>
        <v>95442</v>
      </c>
      <c r="L35" s="12">
        <f t="shared" si="7"/>
        <v>99.457086261266227</v>
      </c>
      <c r="M35" s="12">
        <f t="shared" si="8"/>
        <v>91.690893091040053</v>
      </c>
      <c r="N35" s="12">
        <f t="shared" si="9"/>
        <v>96.595503333440348</v>
      </c>
    </row>
    <row r="36" spans="1:14">
      <c r="B36" s="2" t="s">
        <v>30</v>
      </c>
      <c r="C36" s="6">
        <f>+'[1]NCA RELEASES (2)'!F75</f>
        <v>286615</v>
      </c>
      <c r="D36" s="6">
        <f>+'[1]NCA RELEASES (2)'!J75</f>
        <v>440519</v>
      </c>
      <c r="E36" s="6">
        <f t="shared" si="2"/>
        <v>727134</v>
      </c>
      <c r="F36" s="6">
        <f>+'[1]all(net trust &amp;WF) (2)'!F75</f>
        <v>285070</v>
      </c>
      <c r="G36" s="6">
        <f>+'[1]all(net trust &amp;WF) (2)'!J75</f>
        <v>436631</v>
      </c>
      <c r="H36" s="6">
        <f t="shared" si="3"/>
        <v>721701</v>
      </c>
      <c r="I36" s="6">
        <f t="shared" si="4"/>
        <v>1545</v>
      </c>
      <c r="J36" s="6">
        <f t="shared" si="5"/>
        <v>3888</v>
      </c>
      <c r="K36" s="6">
        <f t="shared" si="6"/>
        <v>5433</v>
      </c>
      <c r="L36" s="12">
        <f t="shared" si="7"/>
        <v>99.460949357151591</v>
      </c>
      <c r="M36" s="12">
        <f t="shared" si="8"/>
        <v>99.117404697640737</v>
      </c>
      <c r="N36" s="12">
        <f t="shared" si="9"/>
        <v>99.252819975410318</v>
      </c>
    </row>
    <row r="37" spans="1:14">
      <c r="B37" s="2" t="s">
        <v>31</v>
      </c>
      <c r="C37" s="6">
        <f>+'[1]NCA RELEASES (2)'!F76+'[1]NCA RELEASES (2)'!F88</f>
        <v>2712502</v>
      </c>
      <c r="D37" s="6">
        <f>+'[1]NCA RELEASES (2)'!J76+'[1]NCA RELEASES (2)'!J88</f>
        <v>2721479</v>
      </c>
      <c r="E37" s="6">
        <f t="shared" si="2"/>
        <v>5433981</v>
      </c>
      <c r="F37" s="6">
        <f>+'[1]all(net trust &amp;WF) (2)'!F76+'[1]all(net trust &amp;WF) (2)'!F88</f>
        <v>2473718</v>
      </c>
      <c r="G37" s="6">
        <f>+'[1]all(net trust &amp;WF) (2)'!J76+'[1]all(net trust &amp;WF) (2)'!J88</f>
        <v>2277704</v>
      </c>
      <c r="H37" s="6">
        <f t="shared" si="3"/>
        <v>4751422</v>
      </c>
      <c r="I37" s="6">
        <f t="shared" si="4"/>
        <v>238784</v>
      </c>
      <c r="J37" s="6">
        <f t="shared" si="5"/>
        <v>443775</v>
      </c>
      <c r="K37" s="6">
        <f t="shared" si="6"/>
        <v>682559</v>
      </c>
      <c r="L37" s="12">
        <f t="shared" si="7"/>
        <v>91.196909716564264</v>
      </c>
      <c r="M37" s="12">
        <f t="shared" si="8"/>
        <v>83.69360924703075</v>
      </c>
      <c r="N37" s="12">
        <f t="shared" si="9"/>
        <v>87.43906171184625</v>
      </c>
    </row>
    <row r="38" spans="1:14">
      <c r="B38" s="2" t="s">
        <v>32</v>
      </c>
      <c r="C38" s="6">
        <f>+'[1]NCA RELEASES (2)'!F77</f>
        <v>495</v>
      </c>
      <c r="D38" s="6">
        <f>+'[1]NCA RELEASES (2)'!J77</f>
        <v>495</v>
      </c>
      <c r="E38" s="6">
        <f t="shared" si="2"/>
        <v>990</v>
      </c>
      <c r="F38" s="6">
        <f>+'[1]all(net trust &amp;WF) (2)'!F77</f>
        <v>418</v>
      </c>
      <c r="G38" s="6">
        <f>+'[1]all(net trust &amp;WF) (2)'!J77</f>
        <v>312</v>
      </c>
      <c r="H38" s="6">
        <f t="shared" si="3"/>
        <v>730</v>
      </c>
      <c r="I38" s="6">
        <f t="shared" si="4"/>
        <v>77</v>
      </c>
      <c r="J38" s="6">
        <f t="shared" si="5"/>
        <v>183</v>
      </c>
      <c r="K38" s="6">
        <f t="shared" si="6"/>
        <v>260</v>
      </c>
      <c r="L38" s="12">
        <f t="shared" si="7"/>
        <v>84.444444444444443</v>
      </c>
      <c r="M38" s="12">
        <f t="shared" si="8"/>
        <v>63.030303030303024</v>
      </c>
      <c r="N38" s="12">
        <f t="shared" si="9"/>
        <v>73.73737373737373</v>
      </c>
    </row>
    <row r="39" spans="1:14">
      <c r="B39" s="2" t="s">
        <v>33</v>
      </c>
      <c r="C39" s="6">
        <f>+'[1]NCA RELEASES (2)'!F78</f>
        <v>4191893</v>
      </c>
      <c r="D39" s="6">
        <f>+'[1]NCA RELEASES (2)'!J78</f>
        <v>4810009</v>
      </c>
      <c r="E39" s="6">
        <f t="shared" si="2"/>
        <v>9001902</v>
      </c>
      <c r="F39" s="6">
        <f>+'[1]all(net trust &amp;WF) (2)'!F78</f>
        <v>4173263</v>
      </c>
      <c r="G39" s="6">
        <f>+'[1]all(net trust &amp;WF) (2)'!J78</f>
        <v>4784294</v>
      </c>
      <c r="H39" s="6">
        <f t="shared" si="3"/>
        <v>8957557</v>
      </c>
      <c r="I39" s="6">
        <f t="shared" si="4"/>
        <v>18630</v>
      </c>
      <c r="J39" s="6">
        <f t="shared" si="5"/>
        <v>25715</v>
      </c>
      <c r="K39" s="6">
        <f t="shared" si="6"/>
        <v>44345</v>
      </c>
      <c r="L39" s="12">
        <f t="shared" si="7"/>
        <v>99.555570717096074</v>
      </c>
      <c r="M39" s="12">
        <f t="shared" si="8"/>
        <v>99.465385615702601</v>
      </c>
      <c r="N39" s="12">
        <f t="shared" si="9"/>
        <v>99.507381884406215</v>
      </c>
    </row>
    <row r="40" spans="1:14">
      <c r="B40" s="2" t="s">
        <v>34</v>
      </c>
      <c r="C40" s="6">
        <f>+'[1]NCA RELEASES (2)'!F79</f>
        <v>231610</v>
      </c>
      <c r="D40" s="6">
        <f>+'[1]NCA RELEASES (2)'!J79</f>
        <v>257094</v>
      </c>
      <c r="E40" s="6">
        <f t="shared" si="2"/>
        <v>488704</v>
      </c>
      <c r="F40" s="6">
        <f>+'[1]all(net trust &amp;WF) (2)'!F79</f>
        <v>230079</v>
      </c>
      <c r="G40" s="6">
        <f>+'[1]all(net trust &amp;WF) (2)'!J79</f>
        <v>255631</v>
      </c>
      <c r="H40" s="6">
        <f t="shared" si="3"/>
        <v>485710</v>
      </c>
      <c r="I40" s="6">
        <f t="shared" si="4"/>
        <v>1531</v>
      </c>
      <c r="J40" s="6">
        <f t="shared" si="5"/>
        <v>1463</v>
      </c>
      <c r="K40" s="6">
        <f t="shared" si="6"/>
        <v>2994</v>
      </c>
      <c r="L40" s="12">
        <f t="shared" si="7"/>
        <v>99.338975001079405</v>
      </c>
      <c r="M40" s="12">
        <f t="shared" si="8"/>
        <v>99.430947435568314</v>
      </c>
      <c r="N40" s="12">
        <f t="shared" si="9"/>
        <v>99.38735921948664</v>
      </c>
    </row>
    <row r="41" spans="1:14">
      <c r="B41" s="2" t="s">
        <v>35</v>
      </c>
      <c r="C41" s="6">
        <f>+'[1]NCA RELEASES (2)'!F80</f>
        <v>1859967</v>
      </c>
      <c r="D41" s="6">
        <f>+'[1]NCA RELEASES (2)'!J80</f>
        <v>2137587</v>
      </c>
      <c r="E41" s="6">
        <f t="shared" si="2"/>
        <v>3997554</v>
      </c>
      <c r="F41" s="6">
        <f>+'[1]all(net trust &amp;WF) (2)'!F80</f>
        <v>1744380</v>
      </c>
      <c r="G41" s="6">
        <f>+'[1]all(net trust &amp;WF) (2)'!J80</f>
        <v>2091987</v>
      </c>
      <c r="H41" s="6">
        <f t="shared" si="3"/>
        <v>3836367</v>
      </c>
      <c r="I41" s="6">
        <f t="shared" si="4"/>
        <v>115587</v>
      </c>
      <c r="J41" s="6">
        <f t="shared" si="5"/>
        <v>45600</v>
      </c>
      <c r="K41" s="6">
        <f t="shared" si="6"/>
        <v>161187</v>
      </c>
      <c r="L41" s="12">
        <f t="shared" si="7"/>
        <v>93.785534904651541</v>
      </c>
      <c r="M41" s="12">
        <f t="shared" si="8"/>
        <v>97.866753493542006</v>
      </c>
      <c r="N41" s="12">
        <f t="shared" si="9"/>
        <v>95.967859345990064</v>
      </c>
    </row>
    <row r="42" spans="1:14">
      <c r="B42" s="2" t="s">
        <v>36</v>
      </c>
      <c r="C42" s="6">
        <f>+'[1]NCA RELEASES (2)'!F81</f>
        <v>2495305</v>
      </c>
      <c r="D42" s="6">
        <f>+'[1]NCA RELEASES (2)'!J81</f>
        <v>11405438</v>
      </c>
      <c r="E42" s="6">
        <f t="shared" si="2"/>
        <v>13900743</v>
      </c>
      <c r="F42" s="6">
        <f>+'[1]all(net trust &amp;WF) (2)'!F81</f>
        <v>2494758</v>
      </c>
      <c r="G42" s="6">
        <f>+'[1]all(net trust &amp;WF) (2)'!J81</f>
        <v>11405982</v>
      </c>
      <c r="H42" s="6">
        <f t="shared" si="3"/>
        <v>13900740</v>
      </c>
      <c r="I42" s="6">
        <f t="shared" si="4"/>
        <v>547</v>
      </c>
      <c r="J42" s="6">
        <f t="shared" si="5"/>
        <v>-544</v>
      </c>
      <c r="K42" s="6">
        <f t="shared" si="6"/>
        <v>3</v>
      </c>
      <c r="L42" s="12">
        <f t="shared" si="7"/>
        <v>99.978078832046577</v>
      </c>
      <c r="M42" s="12">
        <f t="shared" si="8"/>
        <v>100.00476965461561</v>
      </c>
      <c r="N42" s="12">
        <f t="shared" si="9"/>
        <v>99.999978418419786</v>
      </c>
    </row>
    <row r="43" spans="1:14">
      <c r="B43" s="2" t="s">
        <v>37</v>
      </c>
      <c r="C43" s="6">
        <f>+'[1]NCA RELEASES (2)'!F82</f>
        <v>275489</v>
      </c>
      <c r="D43" s="6">
        <f>+'[1]NCA RELEASES (2)'!J82</f>
        <v>467451</v>
      </c>
      <c r="E43" s="6">
        <f t="shared" si="2"/>
        <v>742940</v>
      </c>
      <c r="F43" s="6">
        <f>+'[1]all(net trust &amp;WF) (2)'!F82</f>
        <v>275478</v>
      </c>
      <c r="G43" s="6">
        <f>+'[1]all(net trust &amp;WF) (2)'!J82</f>
        <v>467451</v>
      </c>
      <c r="H43" s="6">
        <f t="shared" si="3"/>
        <v>742929</v>
      </c>
      <c r="I43" s="6">
        <f t="shared" si="4"/>
        <v>11</v>
      </c>
      <c r="J43" s="6">
        <f t="shared" si="5"/>
        <v>0</v>
      </c>
      <c r="K43" s="6">
        <f t="shared" si="6"/>
        <v>11</v>
      </c>
      <c r="L43" s="12">
        <f t="shared" si="7"/>
        <v>99.996007100102005</v>
      </c>
      <c r="M43" s="12">
        <f t="shared" si="8"/>
        <v>100</v>
      </c>
      <c r="N43" s="12">
        <f t="shared" si="9"/>
        <v>99.998519395913533</v>
      </c>
    </row>
    <row r="44" spans="1:14">
      <c r="B44" s="2" t="s">
        <v>38</v>
      </c>
      <c r="C44" s="6">
        <f>+'[1]NCA RELEASES (2)'!F83</f>
        <v>71570</v>
      </c>
      <c r="D44" s="6">
        <f>+'[1]NCA RELEASES (2)'!J83</f>
        <v>84235</v>
      </c>
      <c r="E44" s="6">
        <f t="shared" si="2"/>
        <v>155805</v>
      </c>
      <c r="F44" s="6">
        <f>+'[1]all(net trust &amp;WF) (2)'!F83</f>
        <v>71492</v>
      </c>
      <c r="G44" s="6">
        <f>+'[1]all(net trust &amp;WF) (2)'!J83</f>
        <v>83894</v>
      </c>
      <c r="H44" s="6">
        <f t="shared" si="3"/>
        <v>155386</v>
      </c>
      <c r="I44" s="6">
        <f t="shared" si="4"/>
        <v>78</v>
      </c>
      <c r="J44" s="6">
        <f t="shared" si="5"/>
        <v>341</v>
      </c>
      <c r="K44" s="6">
        <f t="shared" si="6"/>
        <v>419</v>
      </c>
      <c r="L44" s="12">
        <f t="shared" si="7"/>
        <v>99.891015788738301</v>
      </c>
      <c r="M44" s="12">
        <f t="shared" si="8"/>
        <v>99.595180150768684</v>
      </c>
      <c r="N44" s="12">
        <f t="shared" si="9"/>
        <v>99.731074099034046</v>
      </c>
    </row>
    <row r="45" spans="1:14">
      <c r="B45" s="2" t="s">
        <v>39</v>
      </c>
      <c r="C45" s="6">
        <f>+'[1]NCA RELEASES (2)'!F84</f>
        <v>3488910</v>
      </c>
      <c r="D45" s="6">
        <f>+'[1]NCA RELEASES (2)'!J84</f>
        <v>3841236</v>
      </c>
      <c r="E45" s="6">
        <f t="shared" si="2"/>
        <v>7330146</v>
      </c>
      <c r="F45" s="6">
        <f>+'[1]all(net trust &amp;WF) (2)'!F84</f>
        <v>3453295</v>
      </c>
      <c r="G45" s="6">
        <f>+'[1]all(net trust &amp;WF) (2)'!J84</f>
        <v>3766726</v>
      </c>
      <c r="H45" s="6">
        <f t="shared" si="3"/>
        <v>7220021</v>
      </c>
      <c r="I45" s="6">
        <f t="shared" si="4"/>
        <v>35615</v>
      </c>
      <c r="J45" s="6">
        <f t="shared" si="5"/>
        <v>74510</v>
      </c>
      <c r="K45" s="6">
        <f t="shared" si="6"/>
        <v>110125</v>
      </c>
      <c r="L45" s="12">
        <f t="shared" si="7"/>
        <v>98.97919407494031</v>
      </c>
      <c r="M45" s="12">
        <f t="shared" si="8"/>
        <v>98.060259770553017</v>
      </c>
      <c r="N45" s="12">
        <f t="shared" si="9"/>
        <v>98.497642475334061</v>
      </c>
    </row>
    <row r="46" spans="1:14">
      <c r="C46" s="6"/>
      <c r="D46" s="6"/>
      <c r="E46" s="6"/>
      <c r="F46" s="6"/>
      <c r="G46" s="6"/>
      <c r="H46" s="6"/>
      <c r="I46" s="6"/>
      <c r="J46" s="6"/>
      <c r="K46" s="6"/>
      <c r="L46" s="12"/>
      <c r="M46" s="12"/>
      <c r="N46" s="12"/>
    </row>
    <row r="47" spans="1:14" ht="15">
      <c r="A47" s="2" t="s">
        <v>40</v>
      </c>
      <c r="C47" s="13">
        <f t="shared" ref="C47:K47" si="10">SUM(C49:C51)</f>
        <v>86522133</v>
      </c>
      <c r="D47" s="13">
        <f t="shared" si="10"/>
        <v>109192334</v>
      </c>
      <c r="E47" s="13">
        <f t="shared" si="10"/>
        <v>195714467</v>
      </c>
      <c r="F47" s="13">
        <f t="shared" si="10"/>
        <v>86496822</v>
      </c>
      <c r="G47" s="13">
        <f t="shared" si="10"/>
        <v>107206567</v>
      </c>
      <c r="H47" s="13">
        <f t="shared" si="10"/>
        <v>193703389</v>
      </c>
      <c r="I47" s="13">
        <f t="shared" si="10"/>
        <v>25311</v>
      </c>
      <c r="J47" s="13">
        <f t="shared" si="10"/>
        <v>1985767</v>
      </c>
      <c r="K47" s="13">
        <f t="shared" si="10"/>
        <v>2011078</v>
      </c>
      <c r="L47" s="12">
        <f>+F47/C47*100</f>
        <v>99.970746213572895</v>
      </c>
      <c r="M47" s="12">
        <f>+G47/D47*100</f>
        <v>98.181404383205134</v>
      </c>
      <c r="N47" s="12">
        <f>+H47/E47*100</f>
        <v>98.972442849613145</v>
      </c>
    </row>
    <row r="48" spans="1:14">
      <c r="C48" s="6"/>
      <c r="D48" s="6"/>
      <c r="E48" s="6"/>
      <c r="F48" s="6"/>
      <c r="G48" s="6"/>
      <c r="H48" s="6"/>
      <c r="I48" s="6"/>
      <c r="J48" s="6"/>
      <c r="K48" s="6"/>
      <c r="L48" s="12"/>
      <c r="M48" s="12"/>
      <c r="N48" s="12"/>
    </row>
    <row r="49" spans="1:14">
      <c r="B49" s="2" t="s">
        <v>41</v>
      </c>
      <c r="C49" s="6">
        <f>+'[1]NCA RELEASES (2)'!F85</f>
        <v>4584883</v>
      </c>
      <c r="D49" s="6">
        <f>+'[1]NCA RELEASES (2)'!J85</f>
        <v>25327381</v>
      </c>
      <c r="E49" s="6">
        <f>SUM(C49:D49)</f>
        <v>29912264</v>
      </c>
      <c r="F49" s="6">
        <f>+'[1]all(net trust &amp;WF) (2)'!F85</f>
        <v>4576583</v>
      </c>
      <c r="G49" s="6">
        <f>+'[1]all(net trust &amp;WF) (2)'!J85</f>
        <v>23349835</v>
      </c>
      <c r="H49" s="6">
        <f>SUM(F49:G49)</f>
        <v>27926418</v>
      </c>
      <c r="I49" s="6">
        <f>+C49-F49</f>
        <v>8300</v>
      </c>
      <c r="J49" s="6">
        <f>+D49-G49</f>
        <v>1977546</v>
      </c>
      <c r="K49" s="6">
        <f>SUM(I49:J49)</f>
        <v>1985846</v>
      </c>
      <c r="L49" s="12">
        <f>+F49/C49*100</f>
        <v>99.818970298696826</v>
      </c>
      <c r="M49" s="12">
        <f>+G49/D49*100</f>
        <v>92.192062811389775</v>
      </c>
      <c r="N49" s="12">
        <f>+H49/E49*100</f>
        <v>93.361097642090883</v>
      </c>
    </row>
    <row r="50" spans="1:14" ht="14.25">
      <c r="B50" s="2" t="s">
        <v>63</v>
      </c>
      <c r="C50" s="6"/>
      <c r="D50" s="6"/>
      <c r="E50" s="6"/>
      <c r="F50" s="6"/>
      <c r="G50" s="6"/>
      <c r="H50" s="6"/>
      <c r="I50" s="6"/>
      <c r="J50" s="6"/>
      <c r="K50" s="6"/>
      <c r="L50" s="12"/>
      <c r="M50" s="12"/>
      <c r="N50" s="12"/>
    </row>
    <row r="51" spans="1:14" ht="14.25">
      <c r="B51" s="2" t="s">
        <v>64</v>
      </c>
      <c r="C51" s="6">
        <f>+'[1]NCA RELEASES (2)'!F86+'[1]NCA RELEASES (2)'!F87</f>
        <v>81937250</v>
      </c>
      <c r="D51" s="6">
        <f>+'[1]NCA RELEASES (2)'!J86+'[1]NCA RELEASES (2)'!J87</f>
        <v>83864953</v>
      </c>
      <c r="E51" s="6">
        <f>SUM(C51:D51)</f>
        <v>165802203</v>
      </c>
      <c r="F51" s="6">
        <f>+'[1]all(net trust &amp;WF) (2)'!F86+'[1]all(net trust &amp;WF) (2)'!F87</f>
        <v>81920239</v>
      </c>
      <c r="G51" s="6">
        <f>+'[1]all(net trust &amp;WF) (2)'!J86+'[1]all(net trust &amp;WF) (2)'!J87</f>
        <v>83856732</v>
      </c>
      <c r="H51" s="6">
        <f>SUM(F51:G51)</f>
        <v>165776971</v>
      </c>
      <c r="I51" s="6">
        <f>+C51-F51</f>
        <v>17011</v>
      </c>
      <c r="J51" s="6">
        <f>+D51-G51</f>
        <v>8221</v>
      </c>
      <c r="K51" s="6">
        <f>SUM(I51:J51)</f>
        <v>25232</v>
      </c>
      <c r="L51" s="12">
        <f t="shared" ref="L51:N52" si="11">+F51/C51*100</f>
        <v>99.979238990813087</v>
      </c>
      <c r="M51" s="12">
        <f t="shared" si="11"/>
        <v>99.990197335470981</v>
      </c>
      <c r="N51" s="12">
        <f t="shared" si="11"/>
        <v>99.984781866860956</v>
      </c>
    </row>
    <row r="52" spans="1:14">
      <c r="B52" s="2" t="s">
        <v>42</v>
      </c>
      <c r="C52" s="6">
        <f>+'[1]NCA RELEASES (2)'!F87</f>
        <v>667373</v>
      </c>
      <c r="D52" s="6">
        <f>+'[1]NCA RELEASES (2)'!J87</f>
        <v>344192</v>
      </c>
      <c r="E52" s="6">
        <f>SUM(C52:D52)</f>
        <v>1011565</v>
      </c>
      <c r="F52" s="6">
        <f>+'[1]all(net trust &amp;WF) (2)'!F87</f>
        <v>667373</v>
      </c>
      <c r="G52" s="6">
        <f>+'[1]all(net trust &amp;WF) (2)'!J87</f>
        <v>344191</v>
      </c>
      <c r="H52" s="6">
        <f>SUM(F52:G52)</f>
        <v>1011564</v>
      </c>
      <c r="I52" s="6">
        <f>+C52-F52</f>
        <v>0</v>
      </c>
      <c r="J52" s="6">
        <f>+D52-G52</f>
        <v>1</v>
      </c>
      <c r="K52" s="6">
        <f>SUM(I52:J52)</f>
        <v>1</v>
      </c>
      <c r="L52" s="12">
        <f t="shared" si="11"/>
        <v>100</v>
      </c>
      <c r="M52" s="12">
        <f t="shared" si="11"/>
        <v>99.999709464484937</v>
      </c>
      <c r="N52" s="12">
        <f t="shared" si="11"/>
        <v>99.999901143277995</v>
      </c>
    </row>
    <row r="53" spans="1:14">
      <c r="B53" s="2" t="s">
        <v>43</v>
      </c>
      <c r="C53" s="6"/>
      <c r="D53" s="6"/>
      <c r="E53" s="6"/>
      <c r="F53" s="6"/>
      <c r="G53" s="6"/>
      <c r="H53" s="6"/>
      <c r="I53" s="6"/>
      <c r="J53" s="6"/>
      <c r="K53" s="6"/>
    </row>
    <row r="54" spans="1:14">
      <c r="C54" s="6"/>
      <c r="D54" s="6"/>
      <c r="E54" s="6"/>
      <c r="F54" s="6"/>
      <c r="G54" s="6"/>
      <c r="H54" s="6"/>
      <c r="I54" s="6"/>
      <c r="J54" s="6"/>
      <c r="K54" s="6"/>
    </row>
    <row r="55" spans="1:14">
      <c r="A55" s="16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8"/>
      <c r="M55" s="18"/>
      <c r="N55" s="18"/>
    </row>
    <row r="56" spans="1:14">
      <c r="A56" s="19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1"/>
      <c r="M56" s="21"/>
      <c r="N56" s="21"/>
    </row>
    <row r="57" spans="1:14">
      <c r="A57" s="19" t="s">
        <v>44</v>
      </c>
      <c r="B57" s="19" t="s">
        <v>45</v>
      </c>
      <c r="C57" s="20"/>
      <c r="D57" s="20"/>
      <c r="E57" s="20"/>
      <c r="F57" s="20"/>
      <c r="G57" s="20"/>
      <c r="H57" s="20"/>
      <c r="I57" s="20"/>
      <c r="J57" s="20"/>
      <c r="K57" s="20"/>
      <c r="L57" s="21"/>
      <c r="M57" s="21"/>
      <c r="N57" s="21"/>
    </row>
    <row r="58" spans="1:14">
      <c r="A58" s="19" t="s">
        <v>46</v>
      </c>
      <c r="B58" s="19" t="s">
        <v>377</v>
      </c>
      <c r="C58" s="20"/>
      <c r="D58" s="20"/>
      <c r="E58" s="20"/>
      <c r="F58" s="20"/>
      <c r="G58" s="20"/>
      <c r="H58" s="20"/>
      <c r="I58" s="20"/>
      <c r="J58" s="20"/>
      <c r="K58" s="20"/>
      <c r="L58" s="21"/>
      <c r="M58" s="21"/>
      <c r="N58" s="21"/>
    </row>
    <row r="59" spans="1:14">
      <c r="A59" s="19" t="s">
        <v>47</v>
      </c>
      <c r="B59" s="19" t="s">
        <v>48</v>
      </c>
      <c r="C59" s="20"/>
      <c r="D59" s="20"/>
      <c r="E59" s="20"/>
      <c r="F59" s="20"/>
      <c r="G59" s="20"/>
      <c r="H59" s="20"/>
      <c r="I59" s="20"/>
      <c r="J59" s="20"/>
      <c r="K59" s="20"/>
      <c r="L59" s="21"/>
      <c r="M59" s="21"/>
      <c r="N59" s="21"/>
    </row>
    <row r="60" spans="1:14">
      <c r="A60" s="19" t="s">
        <v>49</v>
      </c>
      <c r="B60" s="19" t="s">
        <v>50</v>
      </c>
      <c r="C60" s="20"/>
      <c r="D60" s="20"/>
      <c r="E60" s="20"/>
      <c r="F60" s="20"/>
      <c r="G60" s="20"/>
      <c r="H60" s="20"/>
      <c r="I60" s="20"/>
      <c r="J60" s="20"/>
      <c r="K60" s="20"/>
      <c r="L60" s="21"/>
      <c r="M60" s="21"/>
      <c r="N60" s="21"/>
    </row>
    <row r="61" spans="1:14">
      <c r="A61" s="19" t="s">
        <v>51</v>
      </c>
      <c r="B61" s="19" t="s">
        <v>52</v>
      </c>
      <c r="C61" s="20"/>
      <c r="D61" s="20"/>
      <c r="E61" s="20"/>
      <c r="F61" s="20"/>
      <c r="G61" s="20"/>
      <c r="H61" s="20"/>
      <c r="I61" s="20"/>
      <c r="J61" s="20"/>
      <c r="K61" s="20"/>
      <c r="L61" s="21"/>
      <c r="M61" s="21"/>
      <c r="N61" s="21"/>
    </row>
    <row r="62" spans="1:14">
      <c r="A62" s="22" t="s">
        <v>53</v>
      </c>
      <c r="B62" s="23" t="s">
        <v>364</v>
      </c>
      <c r="C62" s="20"/>
      <c r="D62" s="20"/>
      <c r="E62" s="20"/>
      <c r="F62" s="20"/>
      <c r="G62" s="20"/>
      <c r="H62" s="20"/>
      <c r="I62" s="20"/>
      <c r="J62" s="20"/>
      <c r="K62" s="20"/>
      <c r="L62" s="21"/>
      <c r="M62" s="21"/>
      <c r="N62" s="21"/>
    </row>
    <row r="63" spans="1:14">
      <c r="A63" s="19" t="s">
        <v>54</v>
      </c>
      <c r="B63" s="19" t="s">
        <v>55</v>
      </c>
      <c r="C63" s="20"/>
      <c r="D63" s="20"/>
      <c r="E63" s="20"/>
      <c r="F63" s="20"/>
      <c r="G63" s="20"/>
      <c r="H63" s="20"/>
      <c r="I63" s="20"/>
      <c r="J63" s="20"/>
      <c r="K63" s="20"/>
      <c r="L63" s="21"/>
      <c r="M63" s="21"/>
      <c r="N63" s="21"/>
    </row>
    <row r="64" spans="1:14">
      <c r="A64" s="19" t="s">
        <v>56</v>
      </c>
      <c r="B64" s="19" t="s">
        <v>57</v>
      </c>
      <c r="C64" s="20"/>
      <c r="D64" s="20"/>
      <c r="E64" s="20"/>
      <c r="F64" s="20"/>
      <c r="G64" s="20"/>
      <c r="H64" s="20"/>
      <c r="I64" s="20"/>
      <c r="J64" s="20"/>
      <c r="K64" s="20"/>
      <c r="L64" s="21"/>
      <c r="M64" s="21"/>
      <c r="N64" s="21"/>
    </row>
    <row r="65" spans="3:11">
      <c r="C65" s="6"/>
      <c r="D65" s="6"/>
      <c r="E65" s="6"/>
      <c r="F65" s="6"/>
      <c r="G65" s="6"/>
      <c r="H65" s="6"/>
      <c r="I65" s="6"/>
      <c r="J65" s="6"/>
      <c r="K65" s="6"/>
    </row>
    <row r="66" spans="3:11">
      <c r="C66" s="6"/>
      <c r="D66" s="6"/>
      <c r="E66" s="6"/>
      <c r="F66" s="6"/>
      <c r="G66" s="6"/>
      <c r="H66" s="6"/>
      <c r="I66" s="6"/>
      <c r="J66" s="6"/>
      <c r="K66" s="6"/>
    </row>
    <row r="67" spans="3:11">
      <c r="C67" s="6"/>
      <c r="D67" s="6"/>
      <c r="E67" s="6"/>
      <c r="F67" s="6"/>
      <c r="G67" s="6"/>
      <c r="H67" s="6"/>
      <c r="I67" s="6"/>
      <c r="J67" s="6"/>
      <c r="K67" s="6"/>
    </row>
    <row r="68" spans="3:11">
      <c r="C68" s="6"/>
      <c r="D68" s="6"/>
      <c r="E68" s="6"/>
      <c r="F68" s="6"/>
      <c r="G68" s="6"/>
      <c r="H68" s="6"/>
      <c r="I68" s="6"/>
      <c r="J68" s="6"/>
      <c r="K68" s="6"/>
    </row>
    <row r="69" spans="3:11">
      <c r="C69" s="6"/>
      <c r="D69" s="6"/>
      <c r="E69" s="6"/>
      <c r="F69" s="6"/>
      <c r="G69" s="6"/>
      <c r="H69" s="6"/>
      <c r="I69" s="6"/>
      <c r="J69" s="6"/>
      <c r="K69" s="6"/>
    </row>
    <row r="70" spans="3:11">
      <c r="C70" s="6"/>
      <c r="D70" s="6"/>
      <c r="E70" s="6"/>
      <c r="F70" s="6"/>
      <c r="G70" s="6"/>
      <c r="H70" s="6"/>
      <c r="I70" s="6"/>
      <c r="J70" s="6"/>
      <c r="K70" s="6"/>
    </row>
    <row r="71" spans="3:11">
      <c r="C71" s="6"/>
      <c r="D71" s="6"/>
      <c r="E71" s="6"/>
      <c r="F71" s="6"/>
      <c r="G71" s="6"/>
      <c r="H71" s="6"/>
      <c r="I71" s="6"/>
      <c r="J71" s="6"/>
      <c r="K71" s="6"/>
    </row>
    <row r="72" spans="3:11">
      <c r="C72" s="6"/>
      <c r="D72" s="6"/>
      <c r="E72" s="6"/>
      <c r="F72" s="6"/>
      <c r="G72" s="6"/>
      <c r="H72" s="6"/>
      <c r="I72" s="6"/>
      <c r="J72" s="6"/>
      <c r="K72" s="6"/>
    </row>
    <row r="73" spans="3:11">
      <c r="C73" s="6"/>
      <c r="D73" s="6"/>
      <c r="E73" s="6"/>
      <c r="F73" s="6"/>
      <c r="G73" s="6"/>
      <c r="H73" s="6"/>
      <c r="I73" s="6"/>
      <c r="J73" s="6"/>
      <c r="K73" s="6"/>
    </row>
    <row r="74" spans="3:11">
      <c r="C74" s="6"/>
      <c r="D74" s="6"/>
      <c r="E74" s="6"/>
      <c r="F74" s="6"/>
      <c r="G74" s="6"/>
      <c r="H74" s="6"/>
      <c r="I74" s="6"/>
      <c r="J74" s="6"/>
      <c r="K74" s="6"/>
    </row>
    <row r="75" spans="3:11">
      <c r="C75" s="6"/>
      <c r="D75" s="6"/>
      <c r="E75" s="6"/>
      <c r="F75" s="6"/>
      <c r="G75" s="6"/>
      <c r="H75" s="6"/>
      <c r="I75" s="6"/>
      <c r="J75" s="6"/>
      <c r="K75" s="6"/>
    </row>
    <row r="76" spans="3:11">
      <c r="C76" s="6"/>
      <c r="D76" s="6"/>
      <c r="E76" s="6"/>
      <c r="F76" s="6"/>
      <c r="G76" s="6"/>
      <c r="H76" s="6"/>
      <c r="I76" s="6"/>
      <c r="J76" s="6"/>
      <c r="K76" s="6"/>
    </row>
  </sheetData>
  <mergeCells count="6">
    <mergeCell ref="A1:N1"/>
    <mergeCell ref="I5:K5"/>
    <mergeCell ref="L5:N5"/>
    <mergeCell ref="A5:B6"/>
    <mergeCell ref="C5:E5"/>
    <mergeCell ref="F5:H5"/>
  </mergeCells>
  <phoneticPr fontId="20" type="noConversion"/>
  <pageMargins left="0.49" right="0.2" top="0.27" bottom="0.23" header="0.17" footer="0.1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5"/>
  <sheetViews>
    <sheetView tabSelected="1" view="pageBreakPreview" zoomScale="60" workbookViewId="0">
      <pane xSplit="1" ySplit="10" topLeftCell="B318" activePane="bottomRight" state="frozen"/>
      <selection pane="topRight" activeCell="B1" sqref="B1"/>
      <selection pane="bottomLeft" activeCell="A10" sqref="A10"/>
      <selection pane="bottomRight" activeCell="F349" sqref="F349"/>
    </sheetView>
  </sheetViews>
  <sheetFormatPr defaultRowHeight="11.25"/>
  <cols>
    <col min="1" max="1" width="33.7109375" style="75" customWidth="1"/>
    <col min="2" max="2" width="11.85546875" style="75" customWidth="1"/>
    <col min="3" max="3" width="11.7109375" style="75" customWidth="1"/>
    <col min="4" max="4" width="12" style="75" customWidth="1"/>
    <col min="5" max="5" width="12.5703125" style="75" customWidth="1"/>
    <col min="6" max="6" width="12" style="75" customWidth="1"/>
    <col min="7" max="16384" width="9.140625" style="30"/>
  </cols>
  <sheetData>
    <row r="1" spans="1:6" s="27" customFormat="1">
      <c r="A1" s="26"/>
      <c r="B1" s="26"/>
      <c r="C1" s="26"/>
      <c r="D1" s="26"/>
      <c r="E1" s="26"/>
      <c r="F1" s="26"/>
    </row>
    <row r="2" spans="1:6" s="27" customFormat="1">
      <c r="A2" s="26" t="s">
        <v>368</v>
      </c>
      <c r="B2" s="26"/>
      <c r="C2" s="26"/>
      <c r="D2" s="26"/>
      <c r="E2" s="26"/>
      <c r="F2" s="26"/>
    </row>
    <row r="3" spans="1:6" s="27" customFormat="1">
      <c r="A3" s="26" t="str">
        <f>'[2]By Agency-SUM'!A3</f>
        <v>As of June</v>
      </c>
      <c r="B3" s="26"/>
      <c r="C3" s="26"/>
      <c r="D3" s="26"/>
      <c r="E3" s="26"/>
      <c r="F3" s="26"/>
    </row>
    <row r="4" spans="1:6" s="27" customFormat="1">
      <c r="A4" s="28" t="s">
        <v>65</v>
      </c>
      <c r="B4" s="28"/>
      <c r="C4" s="28"/>
      <c r="D4" s="28"/>
      <c r="E4" s="28"/>
      <c r="F4" s="28"/>
    </row>
    <row r="5" spans="1:6" s="27" customFormat="1" ht="8.25" customHeight="1">
      <c r="A5" s="81" t="s">
        <v>66</v>
      </c>
      <c r="B5" s="84" t="s">
        <v>67</v>
      </c>
      <c r="C5" s="85"/>
      <c r="D5" s="85"/>
      <c r="E5" s="85"/>
      <c r="F5" s="86"/>
    </row>
    <row r="6" spans="1:6" s="27" customFormat="1" ht="8.25" customHeight="1">
      <c r="A6" s="82"/>
      <c r="B6" s="87"/>
      <c r="C6" s="88"/>
      <c r="D6" s="88"/>
      <c r="E6" s="88"/>
      <c r="F6" s="89"/>
    </row>
    <row r="7" spans="1:6" s="27" customFormat="1" ht="8.25" customHeight="1">
      <c r="A7" s="82"/>
      <c r="B7" s="87"/>
      <c r="C7" s="88"/>
      <c r="D7" s="88"/>
      <c r="E7" s="88"/>
      <c r="F7" s="89"/>
    </row>
    <row r="8" spans="1:6" s="27" customFormat="1" ht="8.25" customHeight="1">
      <c r="A8" s="82"/>
      <c r="B8" s="90"/>
      <c r="C8" s="91"/>
      <c r="D8" s="91"/>
      <c r="E8" s="91"/>
      <c r="F8" s="92"/>
    </row>
    <row r="9" spans="1:6" ht="24" customHeight="1">
      <c r="A9" s="83"/>
      <c r="B9" s="29" t="s">
        <v>369</v>
      </c>
      <c r="C9" s="29" t="s">
        <v>370</v>
      </c>
      <c r="D9" s="29" t="s">
        <v>371</v>
      </c>
      <c r="E9" s="29" t="s">
        <v>372</v>
      </c>
      <c r="F9" s="29" t="s">
        <v>68</v>
      </c>
    </row>
    <row r="10" spans="1:6">
      <c r="A10" s="31"/>
      <c r="B10" s="31"/>
      <c r="C10" s="31"/>
      <c r="D10" s="31"/>
      <c r="E10" s="31"/>
      <c r="F10" s="31"/>
    </row>
    <row r="11" spans="1:6" ht="15" customHeight="1">
      <c r="A11" s="32" t="s">
        <v>8</v>
      </c>
      <c r="B11" s="32"/>
      <c r="C11" s="32"/>
      <c r="D11" s="32"/>
      <c r="E11" s="32"/>
      <c r="F11" s="32"/>
    </row>
    <row r="12" spans="1:6">
      <c r="A12" s="33" t="s">
        <v>69</v>
      </c>
      <c r="B12" s="34">
        <f>SUM(B13:B17)</f>
        <v>4694884</v>
      </c>
      <c r="C12" s="34">
        <f>SUM(C13:C17)</f>
        <v>3892405</v>
      </c>
      <c r="D12" s="34">
        <f>SUM(D13:D17)</f>
        <v>357428</v>
      </c>
      <c r="E12" s="34">
        <f>SUM(E13:E17)</f>
        <v>4249833</v>
      </c>
      <c r="F12" s="34">
        <f>SUM(F13:F17)</f>
        <v>445051</v>
      </c>
    </row>
    <row r="13" spans="1:6">
      <c r="A13" s="35" t="s">
        <v>70</v>
      </c>
      <c r="B13" s="36">
        <f>'[2]By Agency-REG (C)'!B13+'[2]By Agency-SPEC'!B13</f>
        <v>1542334</v>
      </c>
      <c r="C13" s="36">
        <f>'[2]By Agency-REG (C)'!C13+'[2]By Agency-SPEC'!C13</f>
        <v>1274587</v>
      </c>
      <c r="D13" s="36">
        <f>'[2]By Agency-REG (C)'!D13+'[2]By Agency-SPEC'!D13</f>
        <v>79985</v>
      </c>
      <c r="E13" s="36">
        <f>SUM(C13:D13)</f>
        <v>1354572</v>
      </c>
      <c r="F13" s="36">
        <f>B13-E13</f>
        <v>187762</v>
      </c>
    </row>
    <row r="14" spans="1:6">
      <c r="A14" s="37" t="s">
        <v>71</v>
      </c>
      <c r="B14" s="36">
        <f>'[2]By Agency-REG (C)'!B14+'[2]By Agency-SPEC'!B14</f>
        <v>62549</v>
      </c>
      <c r="C14" s="36">
        <f>'[2]By Agency-REG (C)'!C14+'[2]By Agency-SPEC'!C14</f>
        <v>56063</v>
      </c>
      <c r="D14" s="36">
        <f>'[2]By Agency-REG (C)'!D14+'[2]By Agency-SPEC'!D14</f>
        <v>5121</v>
      </c>
      <c r="E14" s="36">
        <f>SUM(C14:D14)</f>
        <v>61184</v>
      </c>
      <c r="F14" s="36">
        <f>B14-E14</f>
        <v>1365</v>
      </c>
    </row>
    <row r="15" spans="1:6">
      <c r="A15" s="38" t="s">
        <v>72</v>
      </c>
      <c r="B15" s="36">
        <f>'[2]By Agency-REG (C)'!B15+'[2]By Agency-SPEC'!B15</f>
        <v>183904</v>
      </c>
      <c r="C15" s="36">
        <f>'[2]By Agency-REG (C)'!C15+'[2]By Agency-SPEC'!C15</f>
        <v>169609</v>
      </c>
      <c r="D15" s="36">
        <f>'[2]By Agency-REG (C)'!D15+'[2]By Agency-SPEC'!D15</f>
        <v>13504</v>
      </c>
      <c r="E15" s="36">
        <f>SUM(C15:D15)</f>
        <v>183113</v>
      </c>
      <c r="F15" s="36">
        <f>B15-E15</f>
        <v>791</v>
      </c>
    </row>
    <row r="16" spans="1:6">
      <c r="A16" s="35" t="s">
        <v>73</v>
      </c>
      <c r="B16" s="36">
        <f>'[2]By Agency-REG (C)'!B16+'[2]By Agency-SPEC'!B16</f>
        <v>2837017</v>
      </c>
      <c r="C16" s="36">
        <f>'[2]By Agency-REG (C)'!C16+'[2]By Agency-SPEC'!C16</f>
        <v>2327569</v>
      </c>
      <c r="D16" s="36">
        <f>'[2]By Agency-REG (C)'!D16+'[2]By Agency-SPEC'!D16</f>
        <v>254488</v>
      </c>
      <c r="E16" s="36">
        <f>SUM(C16:D16)</f>
        <v>2582057</v>
      </c>
      <c r="F16" s="36">
        <f>B16-E16</f>
        <v>254960</v>
      </c>
    </row>
    <row r="17" spans="1:6">
      <c r="A17" s="38" t="s">
        <v>74</v>
      </c>
      <c r="B17" s="36">
        <f>'[2]By Agency-REG (C)'!B17+'[2]By Agency-SPEC'!B17</f>
        <v>69080</v>
      </c>
      <c r="C17" s="36">
        <f>'[2]By Agency-REG (C)'!C17+'[2]By Agency-SPEC'!C17</f>
        <v>64577</v>
      </c>
      <c r="D17" s="36">
        <f>'[2]By Agency-REG (C)'!D17+'[2]By Agency-SPEC'!D17</f>
        <v>4330</v>
      </c>
      <c r="E17" s="36">
        <f>SUM(C17:D17)</f>
        <v>68907</v>
      </c>
      <c r="F17" s="36">
        <f>B17-E17</f>
        <v>173</v>
      </c>
    </row>
    <row r="18" spans="1:6">
      <c r="A18" s="38"/>
      <c r="B18" s="39"/>
      <c r="C18" s="39"/>
      <c r="D18" s="39"/>
      <c r="E18" s="39"/>
      <c r="F18" s="39"/>
    </row>
    <row r="19" spans="1:6">
      <c r="A19" s="40" t="s">
        <v>75</v>
      </c>
      <c r="B19" s="41">
        <f>+B20</f>
        <v>1142948</v>
      </c>
      <c r="C19" s="41">
        <f>+C20</f>
        <v>901414</v>
      </c>
      <c r="D19" s="41">
        <f>+D20</f>
        <v>94016</v>
      </c>
      <c r="E19" s="41">
        <f>+E20</f>
        <v>995430</v>
      </c>
      <c r="F19" s="41">
        <f>+F20</f>
        <v>147518</v>
      </c>
    </row>
    <row r="20" spans="1:6">
      <c r="A20" s="38" t="s">
        <v>76</v>
      </c>
      <c r="B20" s="36">
        <f>'[2]By Agency-REG (C)'!B20+'[2]By Agency-SPEC'!B20</f>
        <v>1142948</v>
      </c>
      <c r="C20" s="36">
        <f>'[2]By Agency-REG (C)'!C20+'[2]By Agency-SPEC'!C20</f>
        <v>901414</v>
      </c>
      <c r="D20" s="36">
        <f>'[2]By Agency-REG (C)'!D20+'[2]By Agency-SPEC'!D20</f>
        <v>94016</v>
      </c>
      <c r="E20" s="36">
        <f>SUM(C20:D20)</f>
        <v>995430</v>
      </c>
      <c r="F20" s="36">
        <f>B20-E20</f>
        <v>147518</v>
      </c>
    </row>
    <row r="21" spans="1:6">
      <c r="A21" s="38"/>
      <c r="B21" s="39"/>
      <c r="C21" s="39"/>
      <c r="D21" s="39"/>
      <c r="E21" s="39"/>
      <c r="F21" s="39"/>
    </row>
    <row r="22" spans="1:6">
      <c r="A22" s="40" t="s">
        <v>77</v>
      </c>
      <c r="B22" s="41">
        <f>+B23</f>
        <v>209293</v>
      </c>
      <c r="C22" s="41">
        <f>+C23</f>
        <v>191709</v>
      </c>
      <c r="D22" s="41">
        <f>+D23</f>
        <v>4997</v>
      </c>
      <c r="E22" s="41">
        <f>+E23</f>
        <v>196706</v>
      </c>
      <c r="F22" s="41">
        <f>+F23</f>
        <v>12587</v>
      </c>
    </row>
    <row r="23" spans="1:6">
      <c r="A23" s="38" t="s">
        <v>78</v>
      </c>
      <c r="B23" s="36">
        <f>'[2]By Agency-REG (C)'!B23+'[2]By Agency-SPEC'!B23</f>
        <v>209293</v>
      </c>
      <c r="C23" s="36">
        <f>'[2]By Agency-REG (C)'!C23+'[2]By Agency-SPEC'!C23</f>
        <v>191709</v>
      </c>
      <c r="D23" s="36">
        <f>'[2]By Agency-REG (C)'!D23+'[2]By Agency-SPEC'!D23</f>
        <v>4997</v>
      </c>
      <c r="E23" s="36">
        <f>SUM(C23:D23)</f>
        <v>196706</v>
      </c>
      <c r="F23" s="36">
        <f>B23-E23</f>
        <v>12587</v>
      </c>
    </row>
    <row r="24" spans="1:6">
      <c r="A24" s="38"/>
      <c r="B24" s="39"/>
      <c r="C24" s="39"/>
      <c r="D24" s="39"/>
      <c r="E24" s="39"/>
      <c r="F24" s="39"/>
    </row>
    <row r="25" spans="1:6">
      <c r="A25" s="40" t="s">
        <v>79</v>
      </c>
      <c r="B25" s="41">
        <f>+B26</f>
        <v>1620417</v>
      </c>
      <c r="C25" s="41">
        <f>+C26</f>
        <v>1235442</v>
      </c>
      <c r="D25" s="41">
        <f>+D26</f>
        <v>350949</v>
      </c>
      <c r="E25" s="41">
        <f>+E26</f>
        <v>1586391</v>
      </c>
      <c r="F25" s="41">
        <f>+F26</f>
        <v>34026</v>
      </c>
    </row>
    <row r="26" spans="1:6">
      <c r="A26" s="38" t="s">
        <v>80</v>
      </c>
      <c r="B26" s="36">
        <f>'[2]By Agency-REG (C)'!B26+'[2]By Agency-SPEC'!B26</f>
        <v>1620417</v>
      </c>
      <c r="C26" s="36">
        <f>'[2]By Agency-REG (C)'!C26+'[2]By Agency-SPEC'!C26</f>
        <v>1235442</v>
      </c>
      <c r="D26" s="36">
        <f>'[2]By Agency-REG (C)'!D26+'[2]By Agency-SPEC'!D26</f>
        <v>350949</v>
      </c>
      <c r="E26" s="36">
        <f>SUM(C26:D26)</f>
        <v>1586391</v>
      </c>
      <c r="F26" s="36">
        <f>B26-E26</f>
        <v>34026</v>
      </c>
    </row>
    <row r="27" spans="1:6">
      <c r="A27" s="38"/>
      <c r="B27" s="39"/>
      <c r="C27" s="39"/>
      <c r="D27" s="39"/>
      <c r="E27" s="39"/>
      <c r="F27" s="39"/>
    </row>
    <row r="28" spans="1:6">
      <c r="A28" s="40" t="s">
        <v>81</v>
      </c>
      <c r="B28" s="41">
        <f>SUM(B29:B39)</f>
        <v>26964815</v>
      </c>
      <c r="C28" s="41">
        <f>SUM(C29:C39)</f>
        <v>22177243</v>
      </c>
      <c r="D28" s="41">
        <f>SUM(D29:D39)</f>
        <v>2553165</v>
      </c>
      <c r="E28" s="41">
        <f>SUM(E29:E39)</f>
        <v>24730408</v>
      </c>
      <c r="F28" s="41">
        <f>SUM(F29:F39)</f>
        <v>2234407</v>
      </c>
    </row>
    <row r="29" spans="1:6">
      <c r="A29" s="38" t="s">
        <v>80</v>
      </c>
      <c r="B29" s="36">
        <f>'[2]By Agency-REG (C)'!B29+'[2]By Agency-SPEC'!B29</f>
        <v>23753705</v>
      </c>
      <c r="C29" s="36">
        <f>'[2]By Agency-REG (C)'!C29+'[2]By Agency-SPEC'!C29</f>
        <v>19721539</v>
      </c>
      <c r="D29" s="36">
        <f>'[2]By Agency-REG (C)'!D29+'[2]By Agency-SPEC'!D29</f>
        <v>2294915</v>
      </c>
      <c r="E29" s="36">
        <f t="shared" ref="E29:E39" si="0">SUM(C29:D29)</f>
        <v>22016454</v>
      </c>
      <c r="F29" s="36">
        <f t="shared" ref="F29:F39" si="1">B29-E29</f>
        <v>1737251</v>
      </c>
    </row>
    <row r="30" spans="1:6">
      <c r="A30" s="35" t="s">
        <v>82</v>
      </c>
      <c r="B30" s="36">
        <f>'[2]By Agency-REG (C)'!B30+'[2]By Agency-SPEC'!B30</f>
        <v>14666</v>
      </c>
      <c r="C30" s="36">
        <f>'[2]By Agency-REG (C)'!C30+'[2]By Agency-SPEC'!C30</f>
        <v>14060</v>
      </c>
      <c r="D30" s="36">
        <f>'[2]By Agency-REG (C)'!D30+'[2]By Agency-SPEC'!D30</f>
        <v>605</v>
      </c>
      <c r="E30" s="36">
        <f t="shared" si="0"/>
        <v>14665</v>
      </c>
      <c r="F30" s="36">
        <f t="shared" si="1"/>
        <v>1</v>
      </c>
    </row>
    <row r="31" spans="1:6">
      <c r="A31" s="35" t="s">
        <v>83</v>
      </c>
      <c r="B31" s="36">
        <f>'[2]By Agency-REG (C)'!B31+'[2]By Agency-SPEC'!B31</f>
        <v>2099716</v>
      </c>
      <c r="C31" s="36">
        <f>'[2]By Agency-REG (C)'!C31+'[2]By Agency-SPEC'!C31</f>
        <v>1494157</v>
      </c>
      <c r="D31" s="36">
        <f>'[2]By Agency-REG (C)'!D31+'[2]By Agency-SPEC'!D31</f>
        <v>162006</v>
      </c>
      <c r="E31" s="36">
        <f t="shared" si="0"/>
        <v>1656163</v>
      </c>
      <c r="F31" s="36">
        <f t="shared" si="1"/>
        <v>443553</v>
      </c>
    </row>
    <row r="32" spans="1:6">
      <c r="A32" s="35" t="s">
        <v>84</v>
      </c>
      <c r="B32" s="36">
        <f>'[2]By Agency-REG (C)'!B32+'[2]By Agency-SPEC'!B32</f>
        <v>82295</v>
      </c>
      <c r="C32" s="36">
        <f>'[2]By Agency-REG (C)'!C32+'[2]By Agency-SPEC'!C32</f>
        <v>57659</v>
      </c>
      <c r="D32" s="36">
        <f>'[2]By Agency-REG (C)'!D32+'[2]By Agency-SPEC'!D32</f>
        <v>7449</v>
      </c>
      <c r="E32" s="36">
        <f t="shared" si="0"/>
        <v>65108</v>
      </c>
      <c r="F32" s="36">
        <f t="shared" si="1"/>
        <v>17187</v>
      </c>
    </row>
    <row r="33" spans="1:7">
      <c r="A33" s="35" t="s">
        <v>85</v>
      </c>
      <c r="B33" s="36">
        <f>'[2]By Agency-REG (C)'!B33+'[2]By Agency-SPEC'!B33</f>
        <v>29641</v>
      </c>
      <c r="C33" s="36">
        <f>'[2]By Agency-REG (C)'!C33+'[2]By Agency-SPEC'!C33</f>
        <v>27021</v>
      </c>
      <c r="D33" s="36">
        <f>'[2]By Agency-REG (C)'!D33+'[2]By Agency-SPEC'!D33</f>
        <v>2055</v>
      </c>
      <c r="E33" s="36">
        <f t="shared" si="0"/>
        <v>29076</v>
      </c>
      <c r="F33" s="36">
        <f t="shared" si="1"/>
        <v>565</v>
      </c>
      <c r="G33" s="36"/>
    </row>
    <row r="34" spans="1:7">
      <c r="A34" s="35" t="s">
        <v>86</v>
      </c>
      <c r="B34" s="36">
        <f>'[2]By Agency-REG (C)'!B34+'[2]By Agency-SPEC'!B34</f>
        <v>31696</v>
      </c>
      <c r="C34" s="36">
        <f>'[2]By Agency-REG (C)'!C34+'[2]By Agency-SPEC'!C34</f>
        <v>24348</v>
      </c>
      <c r="D34" s="36">
        <f>'[2]By Agency-REG (C)'!D34+'[2]By Agency-SPEC'!D34</f>
        <v>3418</v>
      </c>
      <c r="E34" s="36">
        <f t="shared" si="0"/>
        <v>27766</v>
      </c>
      <c r="F34" s="36">
        <f t="shared" si="1"/>
        <v>3930</v>
      </c>
    </row>
    <row r="35" spans="1:7">
      <c r="A35" s="35" t="s">
        <v>87</v>
      </c>
      <c r="B35" s="36">
        <f>'[2]By Agency-REG (C)'!B35+'[2]By Agency-SPEC'!B35</f>
        <v>143138</v>
      </c>
      <c r="C35" s="36">
        <f>'[2]By Agency-REG (C)'!C35+'[2]By Agency-SPEC'!C35</f>
        <v>120198</v>
      </c>
      <c r="D35" s="36">
        <f>'[2]By Agency-REG (C)'!D35+'[2]By Agency-SPEC'!D35</f>
        <v>14655</v>
      </c>
      <c r="E35" s="36">
        <f t="shared" si="0"/>
        <v>134853</v>
      </c>
      <c r="F35" s="36">
        <f t="shared" si="1"/>
        <v>8285</v>
      </c>
    </row>
    <row r="36" spans="1:7">
      <c r="A36" s="35" t="s">
        <v>88</v>
      </c>
      <c r="B36" s="36">
        <f>'[2]By Agency-REG (C)'!B36+'[2]By Agency-SPEC'!B36</f>
        <v>26881</v>
      </c>
      <c r="C36" s="36">
        <f>'[2]By Agency-REG (C)'!C36+'[2]By Agency-SPEC'!C36</f>
        <v>25611</v>
      </c>
      <c r="D36" s="36">
        <f>'[2]By Agency-REG (C)'!D36+'[2]By Agency-SPEC'!D36</f>
        <v>1215</v>
      </c>
      <c r="E36" s="36">
        <f t="shared" si="0"/>
        <v>26826</v>
      </c>
      <c r="F36" s="36">
        <f t="shared" si="1"/>
        <v>55</v>
      </c>
    </row>
    <row r="37" spans="1:7">
      <c r="A37" s="35" t="s">
        <v>89</v>
      </c>
      <c r="B37" s="36">
        <f>'[2]By Agency-REG (C)'!B37+'[2]By Agency-SPEC'!B37</f>
        <v>57637</v>
      </c>
      <c r="C37" s="36">
        <f>'[2]By Agency-REG (C)'!C37+'[2]By Agency-SPEC'!C37</f>
        <v>53644</v>
      </c>
      <c r="D37" s="36">
        <f>'[2]By Agency-REG (C)'!D37+'[2]By Agency-SPEC'!D37</f>
        <v>3260</v>
      </c>
      <c r="E37" s="36">
        <f t="shared" si="0"/>
        <v>56904</v>
      </c>
      <c r="F37" s="36">
        <f t="shared" si="1"/>
        <v>733</v>
      </c>
    </row>
    <row r="38" spans="1:7">
      <c r="A38" s="35" t="s">
        <v>90</v>
      </c>
      <c r="B38" s="36">
        <f>'[2]By Agency-REG (C)'!B38+'[2]By Agency-SPEC'!B38</f>
        <v>194331</v>
      </c>
      <c r="C38" s="36">
        <f>'[2]By Agency-REG (C)'!C38+'[2]By Agency-SPEC'!C38</f>
        <v>122807</v>
      </c>
      <c r="D38" s="36">
        <f>'[2]By Agency-REG (C)'!D38+'[2]By Agency-SPEC'!D38</f>
        <v>49181</v>
      </c>
      <c r="E38" s="36">
        <f t="shared" si="0"/>
        <v>171988</v>
      </c>
      <c r="F38" s="36">
        <f t="shared" si="1"/>
        <v>22343</v>
      </c>
    </row>
    <row r="39" spans="1:7">
      <c r="A39" s="35" t="s">
        <v>91</v>
      </c>
      <c r="B39" s="36">
        <f>'[2]By Agency-REG (C)'!B39+'[2]By Agency-SPEC'!B39</f>
        <v>531109</v>
      </c>
      <c r="C39" s="36">
        <f>'[2]By Agency-REG (C)'!C39+'[2]By Agency-SPEC'!C39</f>
        <v>516199</v>
      </c>
      <c r="D39" s="36">
        <f>'[2]By Agency-REG (C)'!D39+'[2]By Agency-SPEC'!D39</f>
        <v>14406</v>
      </c>
      <c r="E39" s="36">
        <f t="shared" si="0"/>
        <v>530605</v>
      </c>
      <c r="F39" s="36">
        <f t="shared" si="1"/>
        <v>504</v>
      </c>
    </row>
    <row r="40" spans="1:7">
      <c r="A40" s="38"/>
      <c r="B40" s="39"/>
      <c r="C40" s="39"/>
      <c r="D40" s="39"/>
      <c r="E40" s="39"/>
      <c r="F40" s="39"/>
    </row>
    <row r="41" spans="1:7">
      <c r="A41" s="40" t="s">
        <v>92</v>
      </c>
      <c r="B41" s="41">
        <f>SUM(B42:B43)</f>
        <v>547951</v>
      </c>
      <c r="C41" s="41">
        <f>SUM(C42:C43)</f>
        <v>482778</v>
      </c>
      <c r="D41" s="41">
        <f>SUM(D42:D43)</f>
        <v>18793</v>
      </c>
      <c r="E41" s="41">
        <f>SUM(E42:E43)</f>
        <v>501571</v>
      </c>
      <c r="F41" s="41">
        <f>SUM(F42:F43)</f>
        <v>46380</v>
      </c>
    </row>
    <row r="42" spans="1:7">
      <c r="A42" s="35" t="s">
        <v>93</v>
      </c>
      <c r="B42" s="36">
        <f>'[2]By Agency-REG (C)'!B42+'[2]By Agency-SPEC'!B42</f>
        <v>529819</v>
      </c>
      <c r="C42" s="36">
        <f>'[2]By Agency-REG (C)'!C42+'[2]By Agency-SPEC'!C42</f>
        <v>472554</v>
      </c>
      <c r="D42" s="36">
        <f>'[2]By Agency-REG (C)'!D42+'[2]By Agency-SPEC'!D42</f>
        <v>18436</v>
      </c>
      <c r="E42" s="36">
        <f>SUM(C42:D42)</f>
        <v>490990</v>
      </c>
      <c r="F42" s="36">
        <f>B42-E42</f>
        <v>38829</v>
      </c>
    </row>
    <row r="43" spans="1:7">
      <c r="A43" s="35" t="s">
        <v>94</v>
      </c>
      <c r="B43" s="36">
        <f>'[2]By Agency-REG (C)'!B43+'[2]By Agency-SPEC'!B43</f>
        <v>18132</v>
      </c>
      <c r="C43" s="36">
        <f>'[2]By Agency-REG (C)'!C43+'[2]By Agency-SPEC'!C43</f>
        <v>10224</v>
      </c>
      <c r="D43" s="36">
        <f>'[2]By Agency-REG (C)'!D43+'[2]By Agency-SPEC'!D43</f>
        <v>357</v>
      </c>
      <c r="E43" s="36">
        <f>SUM(C43:D43)</f>
        <v>10581</v>
      </c>
      <c r="F43" s="36">
        <f>B43-E43</f>
        <v>7551</v>
      </c>
    </row>
    <row r="44" spans="1:7">
      <c r="A44" s="38"/>
      <c r="B44" s="39"/>
      <c r="C44" s="39"/>
      <c r="D44" s="39"/>
      <c r="E44" s="39"/>
      <c r="F44" s="39"/>
    </row>
    <row r="45" spans="1:7">
      <c r="A45" s="40" t="s">
        <v>95</v>
      </c>
      <c r="B45" s="41">
        <f>SUM(B46:B50)</f>
        <v>119562427</v>
      </c>
      <c r="C45" s="41">
        <f>SUM(C46:C50)</f>
        <v>111782165</v>
      </c>
      <c r="D45" s="41">
        <f>SUM(D46:D50)</f>
        <v>3596482</v>
      </c>
      <c r="E45" s="41">
        <f>SUM(E46:E50)</f>
        <v>115378647</v>
      </c>
      <c r="F45" s="41">
        <f>SUM(F46:F50)</f>
        <v>4183780</v>
      </c>
    </row>
    <row r="46" spans="1:7">
      <c r="A46" s="35" t="s">
        <v>80</v>
      </c>
      <c r="B46" s="36">
        <f>'[2]By Agency-REG (C)'!B46+'[2]By Agency-SPEC'!B46</f>
        <v>119390360</v>
      </c>
      <c r="C46" s="36">
        <f>'[2]By Agency-REG (C)'!C46+'[2]By Agency-SPEC'!C46</f>
        <v>111643888</v>
      </c>
      <c r="D46" s="36">
        <f>'[2]By Agency-REG (C)'!D46+'[2]By Agency-SPEC'!D46</f>
        <v>3587036</v>
      </c>
      <c r="E46" s="36">
        <f>SUM(C46:D46)</f>
        <v>115230924</v>
      </c>
      <c r="F46" s="36">
        <f>B46-E46</f>
        <v>4159436</v>
      </c>
    </row>
    <row r="47" spans="1:7">
      <c r="A47" s="42" t="s">
        <v>96</v>
      </c>
      <c r="B47" s="36">
        <f>'[2]By Agency-REG (C)'!B47+'[2]By Agency-SPEC'!B47</f>
        <v>11176</v>
      </c>
      <c r="C47" s="36">
        <f>'[2]By Agency-REG (C)'!C47+'[2]By Agency-SPEC'!C47</f>
        <v>9716</v>
      </c>
      <c r="D47" s="36">
        <f>'[2]By Agency-REG (C)'!D47+'[2]By Agency-SPEC'!D47</f>
        <v>1187</v>
      </c>
      <c r="E47" s="36">
        <f>SUM(C47:D47)</f>
        <v>10903</v>
      </c>
      <c r="F47" s="36">
        <f>B47-E47</f>
        <v>273</v>
      </c>
    </row>
    <row r="48" spans="1:7">
      <c r="A48" s="42" t="s">
        <v>97</v>
      </c>
      <c r="B48" s="36">
        <f>'[2]By Agency-REG (C)'!B48+'[2]By Agency-SPEC'!B48</f>
        <v>3732</v>
      </c>
      <c r="C48" s="36">
        <f>'[2]By Agency-REG (C)'!C48+'[2]By Agency-SPEC'!C48</f>
        <v>3485</v>
      </c>
      <c r="D48" s="36">
        <f>'[2]By Agency-REG (C)'!D48+'[2]By Agency-SPEC'!D48</f>
        <v>245</v>
      </c>
      <c r="E48" s="36">
        <f>SUM(C48:D48)</f>
        <v>3730</v>
      </c>
      <c r="F48" s="36">
        <f>B48-E48</f>
        <v>2</v>
      </c>
    </row>
    <row r="49" spans="1:6">
      <c r="A49" s="35" t="s">
        <v>98</v>
      </c>
      <c r="B49" s="36">
        <f>'[2]By Agency-REG (C)'!B49+'[2]By Agency-SPEC'!B49</f>
        <v>119754</v>
      </c>
      <c r="C49" s="36">
        <f>'[2]By Agency-REG (C)'!C49+'[2]By Agency-SPEC'!C49</f>
        <v>93984</v>
      </c>
      <c r="D49" s="36">
        <f>'[2]By Agency-REG (C)'!D49+'[2]By Agency-SPEC'!D49</f>
        <v>7541</v>
      </c>
      <c r="E49" s="36">
        <f>SUM(C49:D49)</f>
        <v>101525</v>
      </c>
      <c r="F49" s="36">
        <f>B49-E49</f>
        <v>18229</v>
      </c>
    </row>
    <row r="50" spans="1:6">
      <c r="A50" s="38" t="s">
        <v>99</v>
      </c>
      <c r="B50" s="36">
        <f>'[2]By Agency-REG (C)'!B50+'[2]By Agency-SPEC'!B50</f>
        <v>37405</v>
      </c>
      <c r="C50" s="36">
        <f>'[2]By Agency-REG (C)'!C50+'[2]By Agency-SPEC'!C50</f>
        <v>31092</v>
      </c>
      <c r="D50" s="36">
        <f>'[2]By Agency-REG (C)'!D50+'[2]By Agency-SPEC'!D50</f>
        <v>473</v>
      </c>
      <c r="E50" s="36">
        <f>SUM(C50:D50)</f>
        <v>31565</v>
      </c>
      <c r="F50" s="36">
        <f>B50-E50</f>
        <v>5840</v>
      </c>
    </row>
    <row r="51" spans="1:6">
      <c r="A51" s="38"/>
      <c r="B51" s="36"/>
      <c r="C51" s="36"/>
      <c r="D51" s="36"/>
      <c r="E51" s="39"/>
      <c r="F51" s="39"/>
    </row>
    <row r="52" spans="1:6">
      <c r="A52" s="40" t="s">
        <v>100</v>
      </c>
      <c r="B52" s="36">
        <f>'[2]By Agency-REG (C)'!B52+'[2]By Agency-SPEC'!B52</f>
        <v>16229571</v>
      </c>
      <c r="C52" s="36">
        <f>'[2]By Agency-REG (C)'!C52+'[2]By Agency-SPEC'!C52</f>
        <v>14918500</v>
      </c>
      <c r="D52" s="36">
        <f>'[2]By Agency-REG (C)'!D52+'[2]By Agency-SPEC'!D52</f>
        <v>963635</v>
      </c>
      <c r="E52" s="36">
        <f>SUM(C52:D52)</f>
        <v>15882135</v>
      </c>
      <c r="F52" s="36">
        <f>B52-E52</f>
        <v>347436</v>
      </c>
    </row>
    <row r="53" spans="1:6">
      <c r="A53" s="40"/>
      <c r="B53" s="43"/>
      <c r="C53" s="43"/>
      <c r="D53" s="43"/>
      <c r="E53" s="43"/>
      <c r="F53" s="43"/>
    </row>
    <row r="54" spans="1:6">
      <c r="A54" s="44" t="s">
        <v>101</v>
      </c>
      <c r="B54" s="41">
        <f>+B55</f>
        <v>328518</v>
      </c>
      <c r="C54" s="41">
        <f>+C55</f>
        <v>296543</v>
      </c>
      <c r="D54" s="41">
        <f>+D55</f>
        <v>8217</v>
      </c>
      <c r="E54" s="41">
        <f>+E55</f>
        <v>304760</v>
      </c>
      <c r="F54" s="41">
        <f>+F55</f>
        <v>23758</v>
      </c>
    </row>
    <row r="55" spans="1:6">
      <c r="A55" s="35" t="s">
        <v>80</v>
      </c>
      <c r="B55" s="36">
        <f>'[2]By Agency-REG (C)'!B55+'[2]By Agency-SPEC'!B55</f>
        <v>328518</v>
      </c>
      <c r="C55" s="36">
        <f>'[2]By Agency-REG (C)'!C55+'[2]By Agency-SPEC'!C55</f>
        <v>296543</v>
      </c>
      <c r="D55" s="36">
        <f>'[2]By Agency-REG (C)'!D55+'[2]By Agency-SPEC'!D55</f>
        <v>8217</v>
      </c>
      <c r="E55" s="36">
        <f>SUM(C55:D55)</f>
        <v>304760</v>
      </c>
      <c r="F55" s="36">
        <f>B55-E55</f>
        <v>23758</v>
      </c>
    </row>
    <row r="56" spans="1:6">
      <c r="A56" s="35"/>
      <c r="B56" s="39"/>
      <c r="C56" s="39"/>
      <c r="D56" s="39"/>
      <c r="E56" s="39"/>
      <c r="F56" s="39"/>
    </row>
    <row r="57" spans="1:6">
      <c r="A57" s="44" t="s">
        <v>102</v>
      </c>
      <c r="B57" s="41">
        <f>SUM(B58:B63)</f>
        <v>12524541</v>
      </c>
      <c r="C57" s="41">
        <f>SUM(C58:C63)</f>
        <v>7143511</v>
      </c>
      <c r="D57" s="41">
        <f>SUM(D58:D63)</f>
        <v>2809007</v>
      </c>
      <c r="E57" s="41">
        <f>SUM(E58:E63)</f>
        <v>9952518</v>
      </c>
      <c r="F57" s="41">
        <f>SUM(F58:F63)</f>
        <v>2572023</v>
      </c>
    </row>
    <row r="58" spans="1:6">
      <c r="A58" s="35" t="s">
        <v>80</v>
      </c>
      <c r="B58" s="36">
        <f>'[2]By Agency-REG (C)'!B58+'[2]By Agency-SPEC'!B58</f>
        <v>9580338</v>
      </c>
      <c r="C58" s="36">
        <f>'[2]By Agency-REG (C)'!C58+'[2]By Agency-SPEC'!C58</f>
        <v>4913662</v>
      </c>
      <c r="D58" s="36">
        <f>'[2]By Agency-REG (C)'!D58+'[2]By Agency-SPEC'!D58</f>
        <v>2335910</v>
      </c>
      <c r="E58" s="36">
        <f t="shared" ref="E58:E63" si="2">SUM(C58:D58)</f>
        <v>7249572</v>
      </c>
      <c r="F58" s="36">
        <f t="shared" ref="F58:F63" si="3">B58-E58</f>
        <v>2330766</v>
      </c>
    </row>
    <row r="59" spans="1:6">
      <c r="A59" s="35" t="s">
        <v>103</v>
      </c>
      <c r="B59" s="36">
        <f>'[2]By Agency-REG (C)'!B59+'[2]By Agency-SPEC'!B59</f>
        <v>646520</v>
      </c>
      <c r="C59" s="36">
        <f>'[2]By Agency-REG (C)'!C59+'[2]By Agency-SPEC'!C59</f>
        <v>413347</v>
      </c>
      <c r="D59" s="36">
        <f>'[2]By Agency-REG (C)'!D59+'[2]By Agency-SPEC'!D59</f>
        <v>224240</v>
      </c>
      <c r="E59" s="36">
        <f t="shared" si="2"/>
        <v>637587</v>
      </c>
      <c r="F59" s="36">
        <f t="shared" si="3"/>
        <v>8933</v>
      </c>
    </row>
    <row r="60" spans="1:6">
      <c r="A60" s="35" t="s">
        <v>104</v>
      </c>
      <c r="B60" s="36">
        <f>'[2]By Agency-REG (C)'!B60+'[2]By Agency-SPEC'!B60</f>
        <v>389614</v>
      </c>
      <c r="C60" s="36">
        <f>'[2]By Agency-REG (C)'!C60+'[2]By Agency-SPEC'!C60</f>
        <v>318156</v>
      </c>
      <c r="D60" s="36">
        <f>'[2]By Agency-REG (C)'!D60+'[2]By Agency-SPEC'!D60</f>
        <v>47968</v>
      </c>
      <c r="E60" s="36">
        <f t="shared" si="2"/>
        <v>366124</v>
      </c>
      <c r="F60" s="36">
        <f t="shared" si="3"/>
        <v>23490</v>
      </c>
    </row>
    <row r="61" spans="1:6">
      <c r="A61" s="35" t="s">
        <v>105</v>
      </c>
      <c r="B61" s="36">
        <f>'[2]By Agency-REG (C)'!B61+'[2]By Agency-SPEC'!B61</f>
        <v>1842106</v>
      </c>
      <c r="C61" s="36">
        <f>'[2]By Agency-REG (C)'!C61+'[2]By Agency-SPEC'!C61</f>
        <v>1442615</v>
      </c>
      <c r="D61" s="36">
        <f>'[2]By Agency-REG (C)'!D61+'[2]By Agency-SPEC'!D61</f>
        <v>192871</v>
      </c>
      <c r="E61" s="36">
        <f t="shared" si="2"/>
        <v>1635486</v>
      </c>
      <c r="F61" s="36">
        <f t="shared" si="3"/>
        <v>206620</v>
      </c>
    </row>
    <row r="62" spans="1:6">
      <c r="A62" s="38" t="s">
        <v>106</v>
      </c>
      <c r="B62" s="36">
        <f>'[2]By Agency-REG (C)'!B62+'[2]By Agency-SPEC'!B62</f>
        <v>33915</v>
      </c>
      <c r="C62" s="36">
        <f>'[2]By Agency-REG (C)'!C62+'[2]By Agency-SPEC'!C62</f>
        <v>25729</v>
      </c>
      <c r="D62" s="36">
        <f>'[2]By Agency-REG (C)'!D62+'[2]By Agency-SPEC'!D62</f>
        <v>6387</v>
      </c>
      <c r="E62" s="36">
        <f t="shared" si="2"/>
        <v>32116</v>
      </c>
      <c r="F62" s="36">
        <f t="shared" si="3"/>
        <v>1799</v>
      </c>
    </row>
    <row r="63" spans="1:6">
      <c r="A63" s="35" t="s">
        <v>107</v>
      </c>
      <c r="B63" s="36">
        <f>'[2]By Agency-REG (C)'!B63+'[2]By Agency-SPEC'!B63</f>
        <v>32048</v>
      </c>
      <c r="C63" s="36">
        <f>'[2]By Agency-REG (C)'!C63+'[2]By Agency-SPEC'!C63</f>
        <v>30002</v>
      </c>
      <c r="D63" s="36">
        <f>'[2]By Agency-REG (C)'!D63+'[2]By Agency-SPEC'!D63</f>
        <v>1631</v>
      </c>
      <c r="E63" s="36">
        <f t="shared" si="2"/>
        <v>31633</v>
      </c>
      <c r="F63" s="36">
        <f t="shared" si="3"/>
        <v>415</v>
      </c>
    </row>
    <row r="64" spans="1:6">
      <c r="A64" s="35"/>
      <c r="B64" s="39"/>
      <c r="C64" s="39"/>
      <c r="D64" s="39"/>
      <c r="E64" s="39"/>
      <c r="F64" s="39"/>
    </row>
    <row r="65" spans="1:6">
      <c r="A65" s="40" t="s">
        <v>108</v>
      </c>
      <c r="B65" s="41">
        <f>SUM(B66:B78)</f>
        <v>7458454</v>
      </c>
      <c r="C65" s="41">
        <f>SUM(C66:C78)</f>
        <v>5311912</v>
      </c>
      <c r="D65" s="41">
        <f>SUM(D66:D78)</f>
        <v>487079</v>
      </c>
      <c r="E65" s="41">
        <f>SUM(E66:E78)</f>
        <v>5798991</v>
      </c>
      <c r="F65" s="41">
        <f>SUM(F66:F78)</f>
        <v>1659463</v>
      </c>
    </row>
    <row r="66" spans="1:6">
      <c r="A66" s="35" t="s">
        <v>109</v>
      </c>
      <c r="B66" s="36">
        <f>'[2]By Agency-REG (C)'!B66+'[2]By Agency-SPEC'!B66</f>
        <v>423138</v>
      </c>
      <c r="C66" s="36">
        <f>'[2]By Agency-REG (C)'!C66+'[2]By Agency-SPEC'!C66</f>
        <v>274343</v>
      </c>
      <c r="D66" s="36">
        <f>'[2]By Agency-REG (C)'!D66+'[2]By Agency-SPEC'!D66</f>
        <v>37481</v>
      </c>
      <c r="E66" s="36">
        <f t="shared" ref="E66:E78" si="4">SUM(C66:D66)</f>
        <v>311824</v>
      </c>
      <c r="F66" s="36">
        <f t="shared" ref="F66:F78" si="5">B66-E66</f>
        <v>111314</v>
      </c>
    </row>
    <row r="67" spans="1:6">
      <c r="A67" s="35" t="s">
        <v>110</v>
      </c>
      <c r="B67" s="36">
        <f>'[2]By Agency-REG (C)'!B67+'[2]By Agency-SPEC'!B67</f>
        <v>1150409</v>
      </c>
      <c r="C67" s="36">
        <f>'[2]By Agency-REG (C)'!C67+'[2]By Agency-SPEC'!C67</f>
        <v>931854</v>
      </c>
      <c r="D67" s="36">
        <f>'[2]By Agency-REG (C)'!D67+'[2]By Agency-SPEC'!D67</f>
        <v>157708</v>
      </c>
      <c r="E67" s="36">
        <f t="shared" si="4"/>
        <v>1089562</v>
      </c>
      <c r="F67" s="36">
        <f t="shared" si="5"/>
        <v>60847</v>
      </c>
    </row>
    <row r="68" spans="1:6">
      <c r="A68" s="35" t="s">
        <v>111</v>
      </c>
      <c r="B68" s="36">
        <f>'[2]By Agency-REG (C)'!B68+'[2]By Agency-SPEC'!B68</f>
        <v>4926305</v>
      </c>
      <c r="C68" s="36">
        <f>'[2]By Agency-REG (C)'!C68+'[2]By Agency-SPEC'!C68</f>
        <v>3270741</v>
      </c>
      <c r="D68" s="36">
        <f>'[2]By Agency-REG (C)'!D68+'[2]By Agency-SPEC'!D68</f>
        <v>246256</v>
      </c>
      <c r="E68" s="36">
        <f t="shared" si="4"/>
        <v>3516997</v>
      </c>
      <c r="F68" s="36">
        <f t="shared" si="5"/>
        <v>1409308</v>
      </c>
    </row>
    <row r="69" spans="1:6">
      <c r="A69" s="35" t="s">
        <v>112</v>
      </c>
      <c r="B69" s="36">
        <f>'[2]By Agency-REG (C)'!B69+'[2]By Agency-SPEC'!B69</f>
        <v>79663</v>
      </c>
      <c r="C69" s="36">
        <f>'[2]By Agency-REG (C)'!C69+'[2]By Agency-SPEC'!C69</f>
        <v>73595</v>
      </c>
      <c r="D69" s="36">
        <f>'[2]By Agency-REG (C)'!D69+'[2]By Agency-SPEC'!D69</f>
        <v>3810</v>
      </c>
      <c r="E69" s="36">
        <f t="shared" si="4"/>
        <v>77405</v>
      </c>
      <c r="F69" s="36">
        <f t="shared" si="5"/>
        <v>2258</v>
      </c>
    </row>
    <row r="70" spans="1:6">
      <c r="A70" s="35" t="s">
        <v>113</v>
      </c>
      <c r="B70" s="36">
        <f>'[2]By Agency-REG (C)'!B70+'[2]By Agency-SPEC'!B70</f>
        <v>325678</v>
      </c>
      <c r="C70" s="36">
        <f>'[2]By Agency-REG (C)'!C70+'[2]By Agency-SPEC'!C70</f>
        <v>288213</v>
      </c>
      <c r="D70" s="36">
        <f>'[2]By Agency-REG (C)'!D70+'[2]By Agency-SPEC'!D70</f>
        <v>10078</v>
      </c>
      <c r="E70" s="36">
        <f t="shared" si="4"/>
        <v>298291</v>
      </c>
      <c r="F70" s="36">
        <f t="shared" si="5"/>
        <v>27387</v>
      </c>
    </row>
    <row r="71" spans="1:6">
      <c r="A71" s="35" t="s">
        <v>114</v>
      </c>
      <c r="B71" s="36">
        <f>'[2]By Agency-REG (C)'!B71+'[2]By Agency-SPEC'!B71</f>
        <v>5243</v>
      </c>
      <c r="C71" s="36">
        <f>'[2]By Agency-REG (C)'!C71+'[2]By Agency-SPEC'!C71</f>
        <v>4740</v>
      </c>
      <c r="D71" s="36">
        <f>'[2]By Agency-REG (C)'!D71+'[2]By Agency-SPEC'!D71</f>
        <v>394</v>
      </c>
      <c r="E71" s="36">
        <f t="shared" si="4"/>
        <v>5134</v>
      </c>
      <c r="F71" s="36">
        <f t="shared" si="5"/>
        <v>109</v>
      </c>
    </row>
    <row r="72" spans="1:6">
      <c r="A72" s="38" t="s">
        <v>115</v>
      </c>
      <c r="B72" s="36">
        <f>'[2]By Agency-REG (C)'!B72+'[2]By Agency-SPEC'!B72</f>
        <v>224309</v>
      </c>
      <c r="C72" s="36">
        <f>'[2]By Agency-REG (C)'!C72+'[2]By Agency-SPEC'!C72</f>
        <v>183288</v>
      </c>
      <c r="D72" s="36">
        <f>'[2]By Agency-REG (C)'!D72+'[2]By Agency-SPEC'!D72</f>
        <v>21430</v>
      </c>
      <c r="E72" s="36">
        <f t="shared" si="4"/>
        <v>204718</v>
      </c>
      <c r="F72" s="36">
        <f t="shared" si="5"/>
        <v>19591</v>
      </c>
    </row>
    <row r="73" spans="1:6">
      <c r="A73" s="35" t="s">
        <v>116</v>
      </c>
      <c r="B73" s="36">
        <f>'[2]By Agency-REG (C)'!B73+'[2]By Agency-SPEC'!B73</f>
        <v>0</v>
      </c>
      <c r="C73" s="36">
        <f>'[2]By Agency-REG (C)'!C73+'[2]By Agency-SPEC'!C73</f>
        <v>0</v>
      </c>
      <c r="D73" s="36">
        <f>'[2]By Agency-REG (C)'!D73+'[2]By Agency-SPEC'!D73</f>
        <v>0</v>
      </c>
      <c r="E73" s="36">
        <f t="shared" si="4"/>
        <v>0</v>
      </c>
      <c r="F73" s="36">
        <f t="shared" si="5"/>
        <v>0</v>
      </c>
    </row>
    <row r="74" spans="1:6">
      <c r="A74" s="35" t="s">
        <v>117</v>
      </c>
      <c r="B74" s="36">
        <f>'[2]By Agency-REG (C)'!B74+'[2]By Agency-SPEC'!B74</f>
        <v>95927</v>
      </c>
      <c r="C74" s="36">
        <f>'[2]By Agency-REG (C)'!C74+'[2]By Agency-SPEC'!C74</f>
        <v>70704</v>
      </c>
      <c r="D74" s="36">
        <f>'[2]By Agency-REG (C)'!D74+'[2]By Agency-SPEC'!D74</f>
        <v>3795</v>
      </c>
      <c r="E74" s="36">
        <f t="shared" si="4"/>
        <v>74499</v>
      </c>
      <c r="F74" s="36">
        <f t="shared" si="5"/>
        <v>21428</v>
      </c>
    </row>
    <row r="75" spans="1:6">
      <c r="A75" s="35" t="s">
        <v>118</v>
      </c>
      <c r="B75" s="36">
        <f>'[2]By Agency-REG (C)'!B75+'[2]By Agency-SPEC'!B75</f>
        <v>25216</v>
      </c>
      <c r="C75" s="36">
        <f>'[2]By Agency-REG (C)'!C75+'[2]By Agency-SPEC'!C75</f>
        <v>23749</v>
      </c>
      <c r="D75" s="36">
        <f>'[2]By Agency-REG (C)'!D75+'[2]By Agency-SPEC'!D75</f>
        <v>1253</v>
      </c>
      <c r="E75" s="36">
        <f t="shared" si="4"/>
        <v>25002</v>
      </c>
      <c r="F75" s="36">
        <f t="shared" si="5"/>
        <v>214</v>
      </c>
    </row>
    <row r="76" spans="1:6">
      <c r="A76" s="38" t="s">
        <v>119</v>
      </c>
      <c r="B76" s="36">
        <f>'[2]By Agency-REG (C)'!B76+'[2]By Agency-SPEC'!B76</f>
        <v>184328</v>
      </c>
      <c r="C76" s="36">
        <f>'[2]By Agency-REG (C)'!C76+'[2]By Agency-SPEC'!C76</f>
        <v>176690</v>
      </c>
      <c r="D76" s="36">
        <f>'[2]By Agency-REG (C)'!D76+'[2]By Agency-SPEC'!D76</f>
        <v>3969</v>
      </c>
      <c r="E76" s="36">
        <f t="shared" si="4"/>
        <v>180659</v>
      </c>
      <c r="F76" s="36">
        <f t="shared" si="5"/>
        <v>3669</v>
      </c>
    </row>
    <row r="77" spans="1:6">
      <c r="A77" s="42" t="s">
        <v>120</v>
      </c>
      <c r="B77" s="36">
        <f>'[2]By Agency-REG (C)'!B77+'[2]By Agency-SPEC'!B77</f>
        <v>18238</v>
      </c>
      <c r="C77" s="36">
        <f>'[2]By Agency-REG (C)'!C77+'[2]By Agency-SPEC'!C77</f>
        <v>13995</v>
      </c>
      <c r="D77" s="36">
        <f>'[2]By Agency-REG (C)'!D77+'[2]By Agency-SPEC'!D77</f>
        <v>905</v>
      </c>
      <c r="E77" s="36">
        <f t="shared" si="4"/>
        <v>14900</v>
      </c>
      <c r="F77" s="36">
        <f t="shared" si="5"/>
        <v>3338</v>
      </c>
    </row>
    <row r="78" spans="1:6">
      <c r="A78" s="35" t="s">
        <v>121</v>
      </c>
      <c r="B78" s="36">
        <f>'[2]By Agency-REG (C)'!B78+'[2]By Agency-SPEC'!B78</f>
        <v>0</v>
      </c>
      <c r="C78" s="36">
        <f>'[2]By Agency-REG (C)'!C78+'[2]By Agency-SPEC'!C78</f>
        <v>0</v>
      </c>
      <c r="D78" s="36">
        <f>'[2]By Agency-REG (C)'!D78+'[2]By Agency-SPEC'!D78</f>
        <v>0</v>
      </c>
      <c r="E78" s="36">
        <f t="shared" si="4"/>
        <v>0</v>
      </c>
      <c r="F78" s="36">
        <f t="shared" si="5"/>
        <v>0</v>
      </c>
    </row>
    <row r="79" spans="1:6">
      <c r="A79" s="38"/>
      <c r="B79" s="39"/>
      <c r="C79" s="39"/>
      <c r="D79" s="39"/>
      <c r="E79" s="39"/>
      <c r="F79" s="39"/>
    </row>
    <row r="80" spans="1:6">
      <c r="A80" s="40" t="s">
        <v>122</v>
      </c>
      <c r="B80" s="41">
        <f>SUM(B81:B84)</f>
        <v>4855935</v>
      </c>
      <c r="C80" s="41">
        <f>SUM(C81:C84)</f>
        <v>4344874</v>
      </c>
      <c r="D80" s="41">
        <f>SUM(D81:D84)</f>
        <v>507664</v>
      </c>
      <c r="E80" s="41">
        <f>SUM(E81:E84)</f>
        <v>4852538</v>
      </c>
      <c r="F80" s="41">
        <f>SUM(F81:F84)</f>
        <v>3397</v>
      </c>
    </row>
    <row r="81" spans="1:6">
      <c r="A81" s="35" t="s">
        <v>80</v>
      </c>
      <c r="B81" s="36">
        <f>'[2]By Agency-REG (C)'!B81+'[2]By Agency-SPEC'!B81</f>
        <v>4820388</v>
      </c>
      <c r="C81" s="36">
        <f>'[2]By Agency-REG (C)'!C81+'[2]By Agency-SPEC'!C81</f>
        <v>4316456</v>
      </c>
      <c r="D81" s="36">
        <f>'[2]By Agency-REG (C)'!D81+'[2]By Agency-SPEC'!D81</f>
        <v>503875</v>
      </c>
      <c r="E81" s="36">
        <f>SUM(C81:D81)</f>
        <v>4820331</v>
      </c>
      <c r="F81" s="36">
        <f>B81-E81</f>
        <v>57</v>
      </c>
    </row>
    <row r="82" spans="1:6" ht="12" customHeight="1">
      <c r="A82" s="35" t="s">
        <v>123</v>
      </c>
      <c r="B82" s="36">
        <f>'[2]By Agency-REG (C)'!B82+'[2]By Agency-SPEC'!B82</f>
        <v>24210</v>
      </c>
      <c r="C82" s="36">
        <f>'[2]By Agency-REG (C)'!C82+'[2]By Agency-SPEC'!C82</f>
        <v>19813</v>
      </c>
      <c r="D82" s="36">
        <f>'[2]By Agency-REG (C)'!D82+'[2]By Agency-SPEC'!D82</f>
        <v>3406</v>
      </c>
      <c r="E82" s="36">
        <f>SUM(C82:D82)</f>
        <v>23219</v>
      </c>
      <c r="F82" s="36">
        <f>B82-E82</f>
        <v>991</v>
      </c>
    </row>
    <row r="83" spans="1:6">
      <c r="A83" s="35" t="s">
        <v>124</v>
      </c>
      <c r="B83" s="36">
        <f>'[2]By Agency-REG (C)'!B83+'[2]By Agency-SPEC'!B83</f>
        <v>2928</v>
      </c>
      <c r="C83" s="36">
        <f>'[2]By Agency-REG (C)'!C83+'[2]By Agency-SPEC'!C83</f>
        <v>1800</v>
      </c>
      <c r="D83" s="36">
        <f>'[2]By Agency-REG (C)'!D83+'[2]By Agency-SPEC'!D83</f>
        <v>215</v>
      </c>
      <c r="E83" s="36">
        <f>SUM(C83:D83)</f>
        <v>2015</v>
      </c>
      <c r="F83" s="36">
        <f>B83-E83</f>
        <v>913</v>
      </c>
    </row>
    <row r="84" spans="1:6">
      <c r="A84" s="35" t="s">
        <v>125</v>
      </c>
      <c r="B84" s="36">
        <f>'[2]By Agency-REG (C)'!B84+'[2]By Agency-SPEC'!B84</f>
        <v>8409</v>
      </c>
      <c r="C84" s="36">
        <f>'[2]By Agency-REG (C)'!C84+'[2]By Agency-SPEC'!C84</f>
        <v>6805</v>
      </c>
      <c r="D84" s="36">
        <f>'[2]By Agency-REG (C)'!D84+'[2]By Agency-SPEC'!D84</f>
        <v>168</v>
      </c>
      <c r="E84" s="36">
        <f>SUM(C84:D84)</f>
        <v>6973</v>
      </c>
      <c r="F84" s="36">
        <f>B84-E84</f>
        <v>1436</v>
      </c>
    </row>
    <row r="85" spans="1:6">
      <c r="A85" s="38"/>
      <c r="B85" s="39"/>
      <c r="C85" s="39"/>
      <c r="D85" s="39"/>
      <c r="E85" s="39"/>
      <c r="F85" s="39"/>
    </row>
    <row r="86" spans="1:6">
      <c r="A86" s="40" t="s">
        <v>126</v>
      </c>
      <c r="B86" s="41">
        <f>SUM(B87:B89)</f>
        <v>15250294</v>
      </c>
      <c r="C86" s="41">
        <f>SUM(C87:C89)</f>
        <v>13608622</v>
      </c>
      <c r="D86" s="41">
        <f>SUM(D87:D89)</f>
        <v>914241</v>
      </c>
      <c r="E86" s="41">
        <f>SUM(E87:E89)</f>
        <v>14522863</v>
      </c>
      <c r="F86" s="41">
        <f>SUM(F87:F89)</f>
        <v>727431</v>
      </c>
    </row>
    <row r="87" spans="1:6">
      <c r="A87" s="35" t="s">
        <v>109</v>
      </c>
      <c r="B87" s="36">
        <f>'[2]By Agency-REG (C)'!B87+'[2]By Agency-SPEC'!B87</f>
        <v>14792391</v>
      </c>
      <c r="C87" s="36">
        <f>'[2]By Agency-REG (C)'!C87+'[2]By Agency-SPEC'!C87</f>
        <v>13221506</v>
      </c>
      <c r="D87" s="36">
        <f>'[2]By Agency-REG (C)'!D87+'[2]By Agency-SPEC'!D87</f>
        <v>897305</v>
      </c>
      <c r="E87" s="36">
        <f>SUM(C87:D87)</f>
        <v>14118811</v>
      </c>
      <c r="F87" s="36">
        <f>B87-E87</f>
        <v>673580</v>
      </c>
    </row>
    <row r="88" spans="1:6">
      <c r="A88" s="35" t="s">
        <v>127</v>
      </c>
      <c r="B88" s="36">
        <f>'[2]By Agency-REG (C)'!B88+'[2]By Agency-SPEC'!B88</f>
        <v>214546</v>
      </c>
      <c r="C88" s="36">
        <f>'[2]By Agency-REG (C)'!C88+'[2]By Agency-SPEC'!C88</f>
        <v>203906</v>
      </c>
      <c r="D88" s="36">
        <f>'[2]By Agency-REG (C)'!D88+'[2]By Agency-SPEC'!D88</f>
        <v>2284</v>
      </c>
      <c r="E88" s="36">
        <f>SUM(C88:D88)</f>
        <v>206190</v>
      </c>
      <c r="F88" s="36">
        <f>B88-E88</f>
        <v>8356</v>
      </c>
    </row>
    <row r="89" spans="1:6">
      <c r="A89" s="35" t="s">
        <v>128</v>
      </c>
      <c r="B89" s="36">
        <f>'[2]By Agency-REG (C)'!B89+'[2]By Agency-SPEC'!B89</f>
        <v>243357</v>
      </c>
      <c r="C89" s="36">
        <f>'[2]By Agency-REG (C)'!C89+'[2]By Agency-SPEC'!C89</f>
        <v>183210</v>
      </c>
      <c r="D89" s="36">
        <f>'[2]By Agency-REG (C)'!D89+'[2]By Agency-SPEC'!D89</f>
        <v>14652</v>
      </c>
      <c r="E89" s="36">
        <f>SUM(C89:D89)</f>
        <v>197862</v>
      </c>
      <c r="F89" s="36">
        <f>B89-E89</f>
        <v>45495</v>
      </c>
    </row>
    <row r="90" spans="1:6">
      <c r="A90" s="38"/>
      <c r="B90" s="39"/>
      <c r="C90" s="39"/>
      <c r="D90" s="39"/>
      <c r="E90" s="39"/>
      <c r="F90" s="39"/>
    </row>
    <row r="91" spans="1:6">
      <c r="A91" s="40" t="s">
        <v>129</v>
      </c>
      <c r="B91" s="41">
        <f>SUM(B92:B98)</f>
        <v>60813312</v>
      </c>
      <c r="C91" s="41">
        <f>SUM(C92:C98)</f>
        <v>55845246</v>
      </c>
      <c r="D91" s="41">
        <f>SUM(D92:D98)</f>
        <v>2858988</v>
      </c>
      <c r="E91" s="41">
        <f>SUM(E92:E98)</f>
        <v>58704234</v>
      </c>
      <c r="F91" s="41">
        <f>SUM(F92:F98)</f>
        <v>2109078</v>
      </c>
    </row>
    <row r="92" spans="1:6">
      <c r="A92" s="35" t="s">
        <v>109</v>
      </c>
      <c r="B92" s="36">
        <f>'[2]By Agency-REG (C)'!B92+'[2]By Agency-SPEC'!B92</f>
        <v>3367419</v>
      </c>
      <c r="C92" s="36">
        <f>'[2]By Agency-REG (C)'!C92+'[2]By Agency-SPEC'!C92</f>
        <v>1910989</v>
      </c>
      <c r="D92" s="36">
        <f>'[2]By Agency-REG (C)'!D92+'[2]By Agency-SPEC'!D92</f>
        <v>792513</v>
      </c>
      <c r="E92" s="36">
        <f t="shared" ref="E92:E98" si="6">SUM(C92:D92)</f>
        <v>2703502</v>
      </c>
      <c r="F92" s="36">
        <f t="shared" ref="F92:F98" si="7">B92-E92</f>
        <v>663917</v>
      </c>
    </row>
    <row r="93" spans="1:6">
      <c r="A93" s="35" t="s">
        <v>130</v>
      </c>
      <c r="B93" s="36">
        <f>'[2]By Agency-REG (C)'!B93+'[2]By Agency-SPEC'!B93</f>
        <v>5309713</v>
      </c>
      <c r="C93" s="36">
        <f>'[2]By Agency-REG (C)'!C93+'[2]By Agency-SPEC'!C93</f>
        <v>4572774</v>
      </c>
      <c r="D93" s="36">
        <f>'[2]By Agency-REG (C)'!D93+'[2]By Agency-SPEC'!D93</f>
        <v>118682</v>
      </c>
      <c r="E93" s="36">
        <f t="shared" si="6"/>
        <v>4691456</v>
      </c>
      <c r="F93" s="36">
        <f t="shared" si="7"/>
        <v>618257</v>
      </c>
    </row>
    <row r="94" spans="1:6">
      <c r="A94" s="35" t="s">
        <v>131</v>
      </c>
      <c r="B94" s="36">
        <f>'[2]By Agency-REG (C)'!B94+'[2]By Agency-SPEC'!B94</f>
        <v>3424341</v>
      </c>
      <c r="C94" s="36">
        <f>'[2]By Agency-REG (C)'!C94+'[2]By Agency-SPEC'!C94</f>
        <v>3167817</v>
      </c>
      <c r="D94" s="36">
        <f>'[2]By Agency-REG (C)'!D94+'[2]By Agency-SPEC'!D94</f>
        <v>75568</v>
      </c>
      <c r="E94" s="36">
        <f t="shared" si="6"/>
        <v>3243385</v>
      </c>
      <c r="F94" s="36">
        <f t="shared" si="7"/>
        <v>180956</v>
      </c>
    </row>
    <row r="95" spans="1:6">
      <c r="A95" s="35" t="s">
        <v>132</v>
      </c>
      <c r="B95" s="36">
        <f>'[2]By Agency-REG (C)'!B95+'[2]By Agency-SPEC'!B95</f>
        <v>51305</v>
      </c>
      <c r="C95" s="36">
        <f>'[2]By Agency-REG (C)'!C95+'[2]By Agency-SPEC'!C95</f>
        <v>45918</v>
      </c>
      <c r="D95" s="36">
        <f>'[2]By Agency-REG (C)'!D95+'[2]By Agency-SPEC'!D95</f>
        <v>4940</v>
      </c>
      <c r="E95" s="36">
        <f t="shared" si="6"/>
        <v>50858</v>
      </c>
      <c r="F95" s="36">
        <f t="shared" si="7"/>
        <v>447</v>
      </c>
    </row>
    <row r="96" spans="1:6">
      <c r="A96" s="35" t="s">
        <v>133</v>
      </c>
      <c r="B96" s="36">
        <f>'[2]By Agency-REG (C)'!B96+'[2]By Agency-SPEC'!B96</f>
        <v>567859</v>
      </c>
      <c r="C96" s="36">
        <f>'[2]By Agency-REG (C)'!C96+'[2]By Agency-SPEC'!C96</f>
        <v>516213</v>
      </c>
      <c r="D96" s="36">
        <f>'[2]By Agency-REG (C)'!D96+'[2]By Agency-SPEC'!D96</f>
        <v>37110</v>
      </c>
      <c r="E96" s="36">
        <f t="shared" si="6"/>
        <v>553323</v>
      </c>
      <c r="F96" s="36">
        <f t="shared" si="7"/>
        <v>14536</v>
      </c>
    </row>
    <row r="97" spans="1:6">
      <c r="A97" s="35" t="s">
        <v>134</v>
      </c>
      <c r="B97" s="36">
        <f>'[2]By Agency-REG (C)'!B97+'[2]By Agency-SPEC'!B97</f>
        <v>47477660</v>
      </c>
      <c r="C97" s="36">
        <f>'[2]By Agency-REG (C)'!C97+'[2]By Agency-SPEC'!C97</f>
        <v>45033373</v>
      </c>
      <c r="D97" s="36">
        <f>'[2]By Agency-REG (C)'!D97+'[2]By Agency-SPEC'!D97</f>
        <v>1813399</v>
      </c>
      <c r="E97" s="36">
        <f t="shared" si="6"/>
        <v>46846772</v>
      </c>
      <c r="F97" s="36">
        <f t="shared" si="7"/>
        <v>630888</v>
      </c>
    </row>
    <row r="98" spans="1:6">
      <c r="A98" s="35" t="s">
        <v>135</v>
      </c>
      <c r="B98" s="36">
        <f>'[2]By Agency-REG (C)'!B98+'[2]By Agency-SPEC'!B98</f>
        <v>615015</v>
      </c>
      <c r="C98" s="36">
        <f>'[2]By Agency-REG (C)'!C98+'[2]By Agency-SPEC'!C98</f>
        <v>598162</v>
      </c>
      <c r="D98" s="36">
        <f>'[2]By Agency-REG (C)'!D98+'[2]By Agency-SPEC'!D98</f>
        <v>16776</v>
      </c>
      <c r="E98" s="36">
        <f t="shared" si="6"/>
        <v>614938</v>
      </c>
      <c r="F98" s="36">
        <f t="shared" si="7"/>
        <v>77</v>
      </c>
    </row>
    <row r="99" spans="1:6">
      <c r="A99" s="38"/>
      <c r="B99" s="39"/>
      <c r="C99" s="39"/>
      <c r="D99" s="39"/>
      <c r="E99" s="39"/>
      <c r="F99" s="39"/>
    </row>
    <row r="100" spans="1:6">
      <c r="A100" s="40" t="s">
        <v>136</v>
      </c>
      <c r="B100" s="41">
        <f>SUM(B101:B111)</f>
        <v>5610757</v>
      </c>
      <c r="C100" s="41">
        <f>SUM(C101:C111)</f>
        <v>5056953</v>
      </c>
      <c r="D100" s="41">
        <f>SUM(D101:D111)</f>
        <v>356144</v>
      </c>
      <c r="E100" s="41">
        <f>SUM(E101:E111)</f>
        <v>5413097</v>
      </c>
      <c r="F100" s="41">
        <f>SUM(F101:F111)</f>
        <v>197660</v>
      </c>
    </row>
    <row r="101" spans="1:6">
      <c r="A101" s="35" t="s">
        <v>80</v>
      </c>
      <c r="B101" s="36">
        <f>'[2]By Agency-REG (C)'!B101+'[2]By Agency-SPEC'!B101</f>
        <v>1919040</v>
      </c>
      <c r="C101" s="36">
        <f>'[2]By Agency-REG (C)'!C101+'[2]By Agency-SPEC'!C101</f>
        <v>1648255</v>
      </c>
      <c r="D101" s="36">
        <f>'[2]By Agency-REG (C)'!D101+'[2]By Agency-SPEC'!D101</f>
        <v>212671</v>
      </c>
      <c r="E101" s="36">
        <f t="shared" ref="E101:E111" si="8">SUM(C101:D101)</f>
        <v>1860926</v>
      </c>
      <c r="F101" s="36">
        <f t="shared" ref="F101:F111" si="9">B101-E101</f>
        <v>58114</v>
      </c>
    </row>
    <row r="102" spans="1:6">
      <c r="A102" s="35" t="s">
        <v>137</v>
      </c>
      <c r="B102" s="36">
        <f>'[2]By Agency-REG (C)'!B102+'[2]By Agency-SPEC'!B102</f>
        <v>918282</v>
      </c>
      <c r="C102" s="36">
        <f>'[2]By Agency-REG (C)'!C102+'[2]By Agency-SPEC'!C102</f>
        <v>833851</v>
      </c>
      <c r="D102" s="36">
        <f>'[2]By Agency-REG (C)'!D102+'[2]By Agency-SPEC'!D102</f>
        <v>37800</v>
      </c>
      <c r="E102" s="36">
        <f t="shared" si="8"/>
        <v>871651</v>
      </c>
      <c r="F102" s="36">
        <f t="shared" si="9"/>
        <v>46631</v>
      </c>
    </row>
    <row r="103" spans="1:6">
      <c r="A103" s="35" t="s">
        <v>138</v>
      </c>
      <c r="B103" s="36">
        <f>'[2]By Agency-REG (C)'!B103+'[2]By Agency-SPEC'!B103</f>
        <v>278395</v>
      </c>
      <c r="C103" s="36">
        <f>'[2]By Agency-REG (C)'!C103+'[2]By Agency-SPEC'!C103</f>
        <v>255134</v>
      </c>
      <c r="D103" s="36">
        <f>'[2]By Agency-REG (C)'!D103+'[2]By Agency-SPEC'!D103</f>
        <v>22863</v>
      </c>
      <c r="E103" s="36">
        <f t="shared" si="8"/>
        <v>277997</v>
      </c>
      <c r="F103" s="36">
        <f t="shared" si="9"/>
        <v>398</v>
      </c>
    </row>
    <row r="104" spans="1:6">
      <c r="A104" s="35" t="s">
        <v>139</v>
      </c>
      <c r="B104" s="36">
        <f>'[2]By Agency-REG (C)'!B104+'[2]By Agency-SPEC'!B104</f>
        <v>0</v>
      </c>
      <c r="C104" s="36">
        <f>'[2]By Agency-REG (C)'!C104+'[2]By Agency-SPEC'!C104</f>
        <v>0</v>
      </c>
      <c r="D104" s="36">
        <f>'[2]By Agency-REG (C)'!D104+'[2]By Agency-SPEC'!D104</f>
        <v>0</v>
      </c>
      <c r="E104" s="36">
        <f t="shared" si="8"/>
        <v>0</v>
      </c>
      <c r="F104" s="36">
        <f t="shared" si="9"/>
        <v>0</v>
      </c>
    </row>
    <row r="105" spans="1:6">
      <c r="A105" s="35" t="s">
        <v>140</v>
      </c>
      <c r="B105" s="36">
        <f>'[2]By Agency-REG (C)'!B105+'[2]By Agency-SPEC'!B105</f>
        <v>459659</v>
      </c>
      <c r="C105" s="36">
        <f>'[2]By Agency-REG (C)'!C105+'[2]By Agency-SPEC'!C105</f>
        <v>392146</v>
      </c>
      <c r="D105" s="36">
        <f>'[2]By Agency-REG (C)'!D105+'[2]By Agency-SPEC'!D105</f>
        <v>21154</v>
      </c>
      <c r="E105" s="36">
        <f t="shared" si="8"/>
        <v>413300</v>
      </c>
      <c r="F105" s="36">
        <f t="shared" si="9"/>
        <v>46359</v>
      </c>
    </row>
    <row r="106" spans="1:6">
      <c r="A106" s="35" t="s">
        <v>141</v>
      </c>
      <c r="B106" s="36">
        <f>'[2]By Agency-REG (C)'!B106+'[2]By Agency-SPEC'!B106</f>
        <v>471560</v>
      </c>
      <c r="C106" s="36">
        <f>'[2]By Agency-REG (C)'!C106+'[2]By Agency-SPEC'!C106</f>
        <v>443856</v>
      </c>
      <c r="D106" s="36">
        <f>'[2]By Agency-REG (C)'!D106+'[2]By Agency-SPEC'!D106</f>
        <v>6548</v>
      </c>
      <c r="E106" s="36">
        <f t="shared" si="8"/>
        <v>450404</v>
      </c>
      <c r="F106" s="36">
        <f t="shared" si="9"/>
        <v>21156</v>
      </c>
    </row>
    <row r="107" spans="1:6">
      <c r="A107" s="35" t="s">
        <v>142</v>
      </c>
      <c r="B107" s="36">
        <f>'[2]By Agency-REG (C)'!B107+'[2]By Agency-SPEC'!B107</f>
        <v>48667</v>
      </c>
      <c r="C107" s="36">
        <f>'[2]By Agency-REG (C)'!C107+'[2]By Agency-SPEC'!C107</f>
        <v>40768</v>
      </c>
      <c r="D107" s="36">
        <f>'[2]By Agency-REG (C)'!D107+'[2]By Agency-SPEC'!D107</f>
        <v>2230</v>
      </c>
      <c r="E107" s="36">
        <f t="shared" si="8"/>
        <v>42998</v>
      </c>
      <c r="F107" s="36">
        <f t="shared" si="9"/>
        <v>5669</v>
      </c>
    </row>
    <row r="108" spans="1:6">
      <c r="A108" s="35" t="s">
        <v>143</v>
      </c>
      <c r="B108" s="36">
        <f>'[2]By Agency-REG (C)'!B108+'[2]By Agency-SPEC'!B108</f>
        <v>276115</v>
      </c>
      <c r="C108" s="36">
        <f>'[2]By Agency-REG (C)'!C108+'[2]By Agency-SPEC'!C108</f>
        <v>270187</v>
      </c>
      <c r="D108" s="36">
        <f>'[2]By Agency-REG (C)'!D108+'[2]By Agency-SPEC'!D108</f>
        <v>5142</v>
      </c>
      <c r="E108" s="36">
        <f t="shared" si="8"/>
        <v>275329</v>
      </c>
      <c r="F108" s="36">
        <f t="shared" si="9"/>
        <v>786</v>
      </c>
    </row>
    <row r="109" spans="1:6">
      <c r="A109" s="35" t="s">
        <v>144</v>
      </c>
      <c r="B109" s="36">
        <f>'[2]By Agency-REG (C)'!B109+'[2]By Agency-SPEC'!B109</f>
        <v>283993</v>
      </c>
      <c r="C109" s="36">
        <f>'[2]By Agency-REG (C)'!C109+'[2]By Agency-SPEC'!C109</f>
        <v>253159</v>
      </c>
      <c r="D109" s="36">
        <f>'[2]By Agency-REG (C)'!D109+'[2]By Agency-SPEC'!D109</f>
        <v>21075</v>
      </c>
      <c r="E109" s="36">
        <f t="shared" si="8"/>
        <v>274234</v>
      </c>
      <c r="F109" s="36">
        <f t="shared" si="9"/>
        <v>9759</v>
      </c>
    </row>
    <row r="110" spans="1:6">
      <c r="A110" s="35" t="s">
        <v>145</v>
      </c>
      <c r="B110" s="36">
        <f>'[2]By Agency-REG (C)'!B110+'[2]By Agency-SPEC'!B110</f>
        <v>887918</v>
      </c>
      <c r="C110" s="36">
        <f>'[2]By Agency-REG (C)'!C110+'[2]By Agency-SPEC'!C110</f>
        <v>865659</v>
      </c>
      <c r="D110" s="36">
        <f>'[2]By Agency-REG (C)'!D110+'[2]By Agency-SPEC'!D110</f>
        <v>22254</v>
      </c>
      <c r="E110" s="36">
        <f t="shared" si="8"/>
        <v>887913</v>
      </c>
      <c r="F110" s="36">
        <f t="shared" si="9"/>
        <v>5</v>
      </c>
    </row>
    <row r="111" spans="1:6">
      <c r="A111" s="35" t="s">
        <v>146</v>
      </c>
      <c r="B111" s="36">
        <f>'[2]By Agency-REG (C)'!B111+'[2]By Agency-SPEC'!B111</f>
        <v>67128</v>
      </c>
      <c r="C111" s="36">
        <f>'[2]By Agency-REG (C)'!C111+'[2]By Agency-SPEC'!C111</f>
        <v>53938</v>
      </c>
      <c r="D111" s="36">
        <f>'[2]By Agency-REG (C)'!D111+'[2]By Agency-SPEC'!D111</f>
        <v>4407</v>
      </c>
      <c r="E111" s="36">
        <f t="shared" si="8"/>
        <v>58345</v>
      </c>
      <c r="F111" s="36">
        <f t="shared" si="9"/>
        <v>8783</v>
      </c>
    </row>
    <row r="112" spans="1:6">
      <c r="A112" s="35"/>
      <c r="B112" s="39"/>
      <c r="C112" s="39"/>
      <c r="D112" s="39"/>
      <c r="E112" s="39"/>
      <c r="F112" s="39"/>
    </row>
    <row r="113" spans="1:6">
      <c r="A113" s="40" t="s">
        <v>147</v>
      </c>
      <c r="B113" s="41">
        <f>SUM(B114:B122)</f>
        <v>4658050</v>
      </c>
      <c r="C113" s="41">
        <f>SUM(C114:C122)</f>
        <v>3885995</v>
      </c>
      <c r="D113" s="41">
        <f>SUM(D114:D122)</f>
        <v>373935</v>
      </c>
      <c r="E113" s="41">
        <f>SUM(E114:E122)</f>
        <v>4259930</v>
      </c>
      <c r="F113" s="41">
        <f>SUM(F114:F122)</f>
        <v>398120</v>
      </c>
    </row>
    <row r="114" spans="1:6">
      <c r="A114" s="35" t="s">
        <v>80</v>
      </c>
      <c r="B114" s="36">
        <f>'[2]By Agency-REG (C)'!B114+'[2]By Agency-SPEC'!B114</f>
        <v>2098786</v>
      </c>
      <c r="C114" s="36">
        <f>'[2]By Agency-REG (C)'!C114+'[2]By Agency-SPEC'!C114</f>
        <v>1773299</v>
      </c>
      <c r="D114" s="36">
        <f>'[2]By Agency-REG (C)'!D114+'[2]By Agency-SPEC'!D114</f>
        <v>224216</v>
      </c>
      <c r="E114" s="36">
        <f t="shared" ref="E114:E122" si="10">SUM(C114:D114)</f>
        <v>1997515</v>
      </c>
      <c r="F114" s="36">
        <f t="shared" ref="F114:F122" si="11">B114-E114</f>
        <v>101271</v>
      </c>
    </row>
    <row r="115" spans="1:6">
      <c r="A115" s="35" t="s">
        <v>148</v>
      </c>
      <c r="B115" s="36">
        <f>'[2]By Agency-REG (C)'!B115+'[2]By Agency-SPEC'!B115</f>
        <v>13466</v>
      </c>
      <c r="C115" s="36">
        <f>'[2]By Agency-REG (C)'!C115+'[2]By Agency-SPEC'!C115</f>
        <v>11724</v>
      </c>
      <c r="D115" s="36">
        <f>'[2]By Agency-REG (C)'!D115+'[2]By Agency-SPEC'!D115</f>
        <v>1006</v>
      </c>
      <c r="E115" s="36">
        <f t="shared" si="10"/>
        <v>12730</v>
      </c>
      <c r="F115" s="36">
        <f t="shared" si="11"/>
        <v>736</v>
      </c>
    </row>
    <row r="116" spans="1:6">
      <c r="A116" s="35" t="s">
        <v>149</v>
      </c>
      <c r="B116" s="36">
        <f>'[2]By Agency-REG (C)'!B116+'[2]By Agency-SPEC'!B116</f>
        <v>111247</v>
      </c>
      <c r="C116" s="36">
        <f>'[2]By Agency-REG (C)'!C116+'[2]By Agency-SPEC'!C116</f>
        <v>83046</v>
      </c>
      <c r="D116" s="36">
        <f>'[2]By Agency-REG (C)'!D116+'[2]By Agency-SPEC'!D116</f>
        <v>3047</v>
      </c>
      <c r="E116" s="36">
        <f t="shared" si="10"/>
        <v>86093</v>
      </c>
      <c r="F116" s="36">
        <f t="shared" si="11"/>
        <v>25154</v>
      </c>
    </row>
    <row r="117" spans="1:6">
      <c r="A117" s="35" t="s">
        <v>150</v>
      </c>
      <c r="B117" s="36">
        <f>'[2]By Agency-REG (C)'!B117+'[2]By Agency-SPEC'!B117</f>
        <v>379664</v>
      </c>
      <c r="C117" s="36">
        <f>'[2]By Agency-REG (C)'!C117+'[2]By Agency-SPEC'!C117</f>
        <v>342712</v>
      </c>
      <c r="D117" s="36">
        <f>'[2]By Agency-REG (C)'!D117+'[2]By Agency-SPEC'!D117</f>
        <v>15575</v>
      </c>
      <c r="E117" s="36">
        <f t="shared" si="10"/>
        <v>358287</v>
      </c>
      <c r="F117" s="36">
        <f t="shared" si="11"/>
        <v>21377</v>
      </c>
    </row>
    <row r="118" spans="1:6">
      <c r="A118" s="35" t="s">
        <v>151</v>
      </c>
      <c r="B118" s="36">
        <f>'[2]By Agency-REG (C)'!B118+'[2]By Agency-SPEC'!B118</f>
        <v>44682</v>
      </c>
      <c r="C118" s="36">
        <f>'[2]By Agency-REG (C)'!C118+'[2]By Agency-SPEC'!C118</f>
        <v>34728</v>
      </c>
      <c r="D118" s="36">
        <f>'[2]By Agency-REG (C)'!D118+'[2]By Agency-SPEC'!D118</f>
        <v>7897</v>
      </c>
      <c r="E118" s="36">
        <f t="shared" si="10"/>
        <v>42625</v>
      </c>
      <c r="F118" s="36">
        <f t="shared" si="11"/>
        <v>2057</v>
      </c>
    </row>
    <row r="119" spans="1:6">
      <c r="A119" s="35" t="s">
        <v>152</v>
      </c>
      <c r="B119" s="36">
        <f>'[2]By Agency-REG (C)'!B119+'[2]By Agency-SPEC'!B119</f>
        <v>97986</v>
      </c>
      <c r="C119" s="36">
        <f>'[2]By Agency-REG (C)'!C119+'[2]By Agency-SPEC'!C119</f>
        <v>85234</v>
      </c>
      <c r="D119" s="36">
        <f>'[2]By Agency-REG (C)'!D119+'[2]By Agency-SPEC'!D119</f>
        <v>3818</v>
      </c>
      <c r="E119" s="36">
        <f t="shared" si="10"/>
        <v>89052</v>
      </c>
      <c r="F119" s="36">
        <f t="shared" si="11"/>
        <v>8934</v>
      </c>
    </row>
    <row r="120" spans="1:6">
      <c r="A120" s="35" t="s">
        <v>153</v>
      </c>
      <c r="B120" s="36">
        <f>'[2]By Agency-REG (C)'!B120+'[2]By Agency-SPEC'!B120</f>
        <v>186596</v>
      </c>
      <c r="C120" s="36">
        <f>'[2]By Agency-REG (C)'!C120+'[2]By Agency-SPEC'!C120</f>
        <v>160369</v>
      </c>
      <c r="D120" s="36">
        <f>'[2]By Agency-REG (C)'!D120+'[2]By Agency-SPEC'!D120</f>
        <v>14285</v>
      </c>
      <c r="E120" s="36">
        <f t="shared" si="10"/>
        <v>174654</v>
      </c>
      <c r="F120" s="36">
        <f t="shared" si="11"/>
        <v>11942</v>
      </c>
    </row>
    <row r="121" spans="1:6">
      <c r="A121" s="35" t="s">
        <v>154</v>
      </c>
      <c r="B121" s="36">
        <f>'[2]By Agency-REG (C)'!B121+'[2]By Agency-SPEC'!B121</f>
        <v>267451</v>
      </c>
      <c r="C121" s="36">
        <f>'[2]By Agency-REG (C)'!C121+'[2]By Agency-SPEC'!C121</f>
        <v>207819</v>
      </c>
      <c r="D121" s="36">
        <f>'[2]By Agency-REG (C)'!D121+'[2]By Agency-SPEC'!D121</f>
        <v>23557</v>
      </c>
      <c r="E121" s="36">
        <f t="shared" si="10"/>
        <v>231376</v>
      </c>
      <c r="F121" s="36">
        <f t="shared" si="11"/>
        <v>36075</v>
      </c>
    </row>
    <row r="122" spans="1:6">
      <c r="A122" s="35" t="s">
        <v>155</v>
      </c>
      <c r="B122" s="36">
        <f>'[2]By Agency-REG (C)'!B122+'[2]By Agency-SPEC'!B122</f>
        <v>1458172</v>
      </c>
      <c r="C122" s="36">
        <f>'[2]By Agency-REG (C)'!C122+'[2]By Agency-SPEC'!C122</f>
        <v>1187064</v>
      </c>
      <c r="D122" s="36">
        <f>'[2]By Agency-REG (C)'!D122+'[2]By Agency-SPEC'!D122</f>
        <v>80534</v>
      </c>
      <c r="E122" s="36">
        <f t="shared" si="10"/>
        <v>1267598</v>
      </c>
      <c r="F122" s="36">
        <f t="shared" si="11"/>
        <v>190574</v>
      </c>
    </row>
    <row r="123" spans="1:6">
      <c r="A123" s="35"/>
      <c r="B123" s="39"/>
      <c r="C123" s="39"/>
      <c r="D123" s="39"/>
      <c r="E123" s="39"/>
      <c r="F123" s="39"/>
    </row>
    <row r="124" spans="1:6">
      <c r="A124" s="40" t="s">
        <v>156</v>
      </c>
      <c r="B124" s="41">
        <f>+B125+B134</f>
        <v>64375201</v>
      </c>
      <c r="C124" s="41">
        <f>+C125+C134</f>
        <v>59709712</v>
      </c>
      <c r="D124" s="41">
        <f>+D125+D134</f>
        <v>3794663</v>
      </c>
      <c r="E124" s="41">
        <f>+E125+E134</f>
        <v>63504375</v>
      </c>
      <c r="F124" s="41">
        <f>+F125+F134</f>
        <v>870826</v>
      </c>
    </row>
    <row r="125" spans="1:6">
      <c r="A125" s="38" t="s">
        <v>157</v>
      </c>
      <c r="B125" s="36">
        <f>'[2]By Agency-REG (C)'!B125+'[2]By Agency-SPEC'!B125</f>
        <v>6890906</v>
      </c>
      <c r="C125" s="36">
        <f>'[2]By Agency-REG (C)'!C125+'[2]By Agency-SPEC'!C125</f>
        <v>6395346</v>
      </c>
      <c r="D125" s="36">
        <f>'[2]By Agency-REG (C)'!D125+'[2]By Agency-SPEC'!D125</f>
        <v>130165</v>
      </c>
      <c r="E125" s="36">
        <f t="shared" ref="E125:E139" si="12">SUM(C125:D125)</f>
        <v>6525511</v>
      </c>
      <c r="F125" s="36">
        <f t="shared" ref="F125:F139" si="13">B125-E125</f>
        <v>365395</v>
      </c>
    </row>
    <row r="126" spans="1:6">
      <c r="A126" s="35" t="s">
        <v>80</v>
      </c>
      <c r="B126" s="36">
        <f>'[2]By Agency-REG (C)'!B126+'[2]By Agency-SPEC'!B126</f>
        <v>264639</v>
      </c>
      <c r="C126" s="36">
        <f>'[2]By Agency-REG (C)'!C126+'[2]By Agency-SPEC'!C126</f>
        <v>240818</v>
      </c>
      <c r="D126" s="36">
        <f>'[2]By Agency-REG (C)'!D126+'[2]By Agency-SPEC'!D126</f>
        <v>15442</v>
      </c>
      <c r="E126" s="36">
        <f t="shared" si="12"/>
        <v>256260</v>
      </c>
      <c r="F126" s="36">
        <f t="shared" si="13"/>
        <v>8379</v>
      </c>
    </row>
    <row r="127" spans="1:6">
      <c r="A127" s="35" t="s">
        <v>158</v>
      </c>
      <c r="B127" s="36">
        <f>'[2]By Agency-REG (C)'!B127+'[2]By Agency-SPEC'!B127</f>
        <v>416002</v>
      </c>
      <c r="C127" s="36">
        <f>'[2]By Agency-REG (C)'!C127+'[2]By Agency-SPEC'!C127</f>
        <v>188119</v>
      </c>
      <c r="D127" s="36">
        <f>'[2]By Agency-REG (C)'!D127+'[2]By Agency-SPEC'!D127</f>
        <v>2008</v>
      </c>
      <c r="E127" s="36">
        <f t="shared" si="12"/>
        <v>190127</v>
      </c>
      <c r="F127" s="36">
        <f t="shared" si="13"/>
        <v>225875</v>
      </c>
    </row>
    <row r="128" spans="1:6">
      <c r="A128" s="35" t="s">
        <v>159</v>
      </c>
      <c r="B128" s="36">
        <f>'[2]By Agency-REG (C)'!B128+'[2]By Agency-SPEC'!B128</f>
        <v>30058</v>
      </c>
      <c r="C128" s="36">
        <f>'[2]By Agency-REG (C)'!C128+'[2]By Agency-SPEC'!C128</f>
        <v>25493</v>
      </c>
      <c r="D128" s="36">
        <f>'[2]By Agency-REG (C)'!D128+'[2]By Agency-SPEC'!D128</f>
        <v>2068</v>
      </c>
      <c r="E128" s="36">
        <f t="shared" si="12"/>
        <v>27561</v>
      </c>
      <c r="F128" s="36">
        <f t="shared" si="13"/>
        <v>2497</v>
      </c>
    </row>
    <row r="129" spans="1:6">
      <c r="A129" s="35" t="s">
        <v>160</v>
      </c>
      <c r="B129" s="36">
        <f>'[2]By Agency-REG (C)'!B129+'[2]By Agency-SPEC'!B129</f>
        <v>306521</v>
      </c>
      <c r="C129" s="36">
        <f>'[2]By Agency-REG (C)'!C129+'[2]By Agency-SPEC'!C129</f>
        <v>174779</v>
      </c>
      <c r="D129" s="36">
        <f>'[2]By Agency-REG (C)'!D129+'[2]By Agency-SPEC'!D129</f>
        <v>5090</v>
      </c>
      <c r="E129" s="36">
        <f t="shared" si="12"/>
        <v>179869</v>
      </c>
      <c r="F129" s="36">
        <f t="shared" si="13"/>
        <v>126652</v>
      </c>
    </row>
    <row r="130" spans="1:6">
      <c r="A130" s="35" t="s">
        <v>161</v>
      </c>
      <c r="B130" s="36">
        <f>'[2]By Agency-REG (C)'!B130+'[2]By Agency-SPEC'!B130</f>
        <v>5873686</v>
      </c>
      <c r="C130" s="36">
        <f>'[2]By Agency-REG (C)'!C130+'[2]By Agency-SPEC'!C130</f>
        <v>5766137</v>
      </c>
      <c r="D130" s="36">
        <f>'[2]By Agency-REG (C)'!D130+'[2]By Agency-SPEC'!D130</f>
        <v>105557</v>
      </c>
      <c r="E130" s="36">
        <f t="shared" si="12"/>
        <v>5871694</v>
      </c>
      <c r="F130" s="36">
        <f t="shared" si="13"/>
        <v>1992</v>
      </c>
    </row>
    <row r="131" spans="1:6">
      <c r="A131" s="35" t="s">
        <v>162</v>
      </c>
      <c r="B131" s="36">
        <f>'[2]By Agency-REG (C)'!B131+'[2]By Agency-SPEC'!B131</f>
        <v>5458864</v>
      </c>
      <c r="C131" s="36">
        <f>'[2]By Agency-REG (C)'!C131+'[2]By Agency-SPEC'!C131</f>
        <v>5377464</v>
      </c>
      <c r="D131" s="36">
        <f>'[2]By Agency-REG (C)'!D131+'[2]By Agency-SPEC'!D131</f>
        <v>81395</v>
      </c>
      <c r="E131" s="36">
        <f t="shared" si="12"/>
        <v>5458859</v>
      </c>
      <c r="F131" s="36">
        <f t="shared" si="13"/>
        <v>5</v>
      </c>
    </row>
    <row r="132" spans="1:6">
      <c r="A132" s="35" t="s">
        <v>163</v>
      </c>
      <c r="B132" s="36">
        <f>'[2]By Agency-REG (C)'!B132+'[2]By Agency-SPEC'!B132</f>
        <v>0</v>
      </c>
      <c r="C132" s="36">
        <f>'[2]By Agency-REG (C)'!C132+'[2]By Agency-SPEC'!C132</f>
        <v>0</v>
      </c>
      <c r="D132" s="36">
        <f>'[2]By Agency-REG (C)'!D132+'[2]By Agency-SPEC'!D132</f>
        <v>0</v>
      </c>
      <c r="E132" s="36">
        <f t="shared" si="12"/>
        <v>0</v>
      </c>
      <c r="F132" s="36">
        <f t="shared" si="13"/>
        <v>0</v>
      </c>
    </row>
    <row r="133" spans="1:6">
      <c r="A133" s="35" t="s">
        <v>164</v>
      </c>
      <c r="B133" s="36">
        <f>'[2]By Agency-REG (C)'!B133+'[2]By Agency-SPEC'!B133</f>
        <v>414822</v>
      </c>
      <c r="C133" s="36">
        <f>'[2]By Agency-REG (C)'!C133+'[2]By Agency-SPEC'!C133</f>
        <v>388673</v>
      </c>
      <c r="D133" s="36">
        <f>'[2]By Agency-REG (C)'!D133+'[2]By Agency-SPEC'!D133</f>
        <v>24162</v>
      </c>
      <c r="E133" s="36">
        <f t="shared" si="12"/>
        <v>412835</v>
      </c>
      <c r="F133" s="36">
        <f t="shared" si="13"/>
        <v>1987</v>
      </c>
    </row>
    <row r="134" spans="1:6">
      <c r="A134" s="35" t="s">
        <v>165</v>
      </c>
      <c r="B134" s="36">
        <f>'[2]By Agency-REG (C)'!B134+'[2]By Agency-SPEC'!B134</f>
        <v>57484295</v>
      </c>
      <c r="C134" s="36">
        <f>'[2]By Agency-REG (C)'!C134+'[2]By Agency-SPEC'!C134</f>
        <v>53314366</v>
      </c>
      <c r="D134" s="36">
        <f>'[2]By Agency-REG (C)'!D134+'[2]By Agency-SPEC'!D134</f>
        <v>3664498</v>
      </c>
      <c r="E134" s="36">
        <f t="shared" si="12"/>
        <v>56978864</v>
      </c>
      <c r="F134" s="36">
        <f t="shared" si="13"/>
        <v>505431</v>
      </c>
    </row>
    <row r="135" spans="1:6">
      <c r="A135" s="35" t="s">
        <v>166</v>
      </c>
      <c r="B135" s="36">
        <f>'[2]By Agency-REG (C)'!B135+'[2]By Agency-SPEC'!B135</f>
        <v>23211253</v>
      </c>
      <c r="C135" s="36">
        <f>'[2]By Agency-REG (C)'!C135+'[2]By Agency-SPEC'!C135</f>
        <v>20413567</v>
      </c>
      <c r="D135" s="36">
        <f>'[2]By Agency-REG (C)'!D135+'[2]By Agency-SPEC'!D135</f>
        <v>2703577</v>
      </c>
      <c r="E135" s="36">
        <f t="shared" si="12"/>
        <v>23117144</v>
      </c>
      <c r="F135" s="36">
        <f t="shared" si="13"/>
        <v>94109</v>
      </c>
    </row>
    <row r="136" spans="1:6">
      <c r="A136" s="35" t="s">
        <v>167</v>
      </c>
      <c r="B136" s="36">
        <f>'[2]By Agency-REG (C)'!B136+'[2]By Agency-SPEC'!B136</f>
        <v>5960301</v>
      </c>
      <c r="C136" s="36">
        <f>'[2]By Agency-REG (C)'!C136+'[2]By Agency-SPEC'!C136</f>
        <v>5690323</v>
      </c>
      <c r="D136" s="36">
        <f>'[2]By Agency-REG (C)'!D136+'[2]By Agency-SPEC'!D136</f>
        <v>265182</v>
      </c>
      <c r="E136" s="36">
        <f t="shared" si="12"/>
        <v>5955505</v>
      </c>
      <c r="F136" s="36">
        <f t="shared" si="13"/>
        <v>4796</v>
      </c>
    </row>
    <row r="137" spans="1:6">
      <c r="A137" s="35" t="s">
        <v>168</v>
      </c>
      <c r="B137" s="36">
        <f>'[2]By Agency-REG (C)'!B137+'[2]By Agency-SPEC'!B137</f>
        <v>6738769</v>
      </c>
      <c r="C137" s="36">
        <f>'[2]By Agency-REG (C)'!C137+'[2]By Agency-SPEC'!C137</f>
        <v>6256578</v>
      </c>
      <c r="D137" s="36">
        <f>'[2]By Agency-REG (C)'!D137+'[2]By Agency-SPEC'!D137</f>
        <v>419271</v>
      </c>
      <c r="E137" s="36">
        <f t="shared" si="12"/>
        <v>6675849</v>
      </c>
      <c r="F137" s="36">
        <f t="shared" si="13"/>
        <v>62920</v>
      </c>
    </row>
    <row r="138" spans="1:6">
      <c r="A138" s="38" t="s">
        <v>169</v>
      </c>
      <c r="B138" s="36">
        <f>'[2]By Agency-REG (C)'!B138+'[2]By Agency-SPEC'!B138</f>
        <v>21573972</v>
      </c>
      <c r="C138" s="36">
        <f>'[2]By Agency-REG (C)'!C138+'[2]By Agency-SPEC'!C138</f>
        <v>20953898</v>
      </c>
      <c r="D138" s="36">
        <f>'[2]By Agency-REG (C)'!D138+'[2]By Agency-SPEC'!D138</f>
        <v>276468</v>
      </c>
      <c r="E138" s="36">
        <f t="shared" si="12"/>
        <v>21230366</v>
      </c>
      <c r="F138" s="36">
        <f t="shared" si="13"/>
        <v>343606</v>
      </c>
    </row>
    <row r="139" spans="1:6">
      <c r="A139" s="35" t="s">
        <v>170</v>
      </c>
      <c r="B139" s="36">
        <f>'[2]By Agency-REG (C)'!B139+'[2]By Agency-SPEC'!B139</f>
        <v>21573972</v>
      </c>
      <c r="C139" s="36">
        <f>'[2]By Agency-REG (C)'!C139+'[2]By Agency-SPEC'!C139</f>
        <v>20953898</v>
      </c>
      <c r="D139" s="36">
        <f>'[2]By Agency-REG (C)'!D139+'[2]By Agency-SPEC'!D139</f>
        <v>276468</v>
      </c>
      <c r="E139" s="36">
        <f t="shared" si="12"/>
        <v>21230366</v>
      </c>
      <c r="F139" s="36">
        <f t="shared" si="13"/>
        <v>343606</v>
      </c>
    </row>
    <row r="140" spans="1:6">
      <c r="A140" s="35"/>
      <c r="B140" s="39"/>
      <c r="C140" s="39"/>
      <c r="D140" s="39"/>
      <c r="E140" s="39"/>
      <c r="F140" s="39"/>
    </row>
    <row r="141" spans="1:6">
      <c r="A141" s="40" t="s">
        <v>171</v>
      </c>
      <c r="B141" s="41">
        <f>+B142</f>
        <v>97904003</v>
      </c>
      <c r="C141" s="41">
        <f>+C142</f>
        <v>66677328</v>
      </c>
      <c r="D141" s="41">
        <f>+D142</f>
        <v>6234858</v>
      </c>
      <c r="E141" s="41">
        <f>+E142</f>
        <v>72912186</v>
      </c>
      <c r="F141" s="41">
        <f>+F142</f>
        <v>24991817</v>
      </c>
    </row>
    <row r="142" spans="1:6">
      <c r="A142" s="35" t="s">
        <v>172</v>
      </c>
      <c r="B142" s="36">
        <f>'[2]By Agency-REG (C)'!B142+'[2]By Agency-SPEC'!B142</f>
        <v>97904003</v>
      </c>
      <c r="C142" s="36">
        <f>'[2]By Agency-REG (C)'!C142+'[2]By Agency-SPEC'!C142</f>
        <v>66677328</v>
      </c>
      <c r="D142" s="36">
        <f>'[2]By Agency-REG (C)'!D142+'[2]By Agency-SPEC'!D142</f>
        <v>6234858</v>
      </c>
      <c r="E142" s="36">
        <f>SUM(C142:D142)</f>
        <v>72912186</v>
      </c>
      <c r="F142" s="36">
        <f>B142-E142</f>
        <v>24991817</v>
      </c>
    </row>
    <row r="143" spans="1:6">
      <c r="A143" s="38"/>
      <c r="B143" s="39"/>
      <c r="C143" s="39"/>
      <c r="D143" s="39"/>
      <c r="E143" s="39"/>
      <c r="F143" s="39"/>
    </row>
    <row r="144" spans="1:6">
      <c r="A144" s="40" t="s">
        <v>173</v>
      </c>
      <c r="B144" s="41">
        <f>SUM(B145:B166)</f>
        <v>6407174</v>
      </c>
      <c r="C144" s="41">
        <f>SUM(C145:C166)</f>
        <v>4527326</v>
      </c>
      <c r="D144" s="41">
        <f>SUM(D145:D166)</f>
        <v>1132260</v>
      </c>
      <c r="E144" s="41">
        <f>SUM(E145:E166)</f>
        <v>5659586</v>
      </c>
      <c r="F144" s="41">
        <f>SUM(F145:F166)</f>
        <v>747588</v>
      </c>
    </row>
    <row r="145" spans="1:6">
      <c r="A145" s="35" t="s">
        <v>174</v>
      </c>
      <c r="B145" s="36">
        <f>'[2]By Agency-REG (C)'!B145+'[2]By Agency-SPEC'!B145</f>
        <v>2146085</v>
      </c>
      <c r="C145" s="36">
        <f>'[2]By Agency-REG (C)'!C145+'[2]By Agency-SPEC'!C145</f>
        <v>1229500</v>
      </c>
      <c r="D145" s="36">
        <f>'[2]By Agency-REG (C)'!D145+'[2]By Agency-SPEC'!D145</f>
        <v>545711</v>
      </c>
      <c r="E145" s="36">
        <f t="shared" ref="E145:E166" si="14">SUM(C145:D145)</f>
        <v>1775211</v>
      </c>
      <c r="F145" s="36">
        <f t="shared" ref="F145:F166" si="15">B145-E145</f>
        <v>370874</v>
      </c>
    </row>
    <row r="146" spans="1:6">
      <c r="A146" s="35" t="s">
        <v>175</v>
      </c>
      <c r="B146" s="36">
        <f>'[2]By Agency-REG (C)'!B146+'[2]By Agency-SPEC'!B146</f>
        <v>49522</v>
      </c>
      <c r="C146" s="36">
        <f>'[2]By Agency-REG (C)'!C146+'[2]By Agency-SPEC'!C146</f>
        <v>43339</v>
      </c>
      <c r="D146" s="36">
        <f>'[2]By Agency-REG (C)'!D146+'[2]By Agency-SPEC'!D146</f>
        <v>6183</v>
      </c>
      <c r="E146" s="36">
        <f t="shared" si="14"/>
        <v>49522</v>
      </c>
      <c r="F146" s="36">
        <f t="shared" si="15"/>
        <v>0</v>
      </c>
    </row>
    <row r="147" spans="1:6">
      <c r="A147" s="35" t="s">
        <v>176</v>
      </c>
      <c r="B147" s="36">
        <f>'[2]By Agency-REG (C)'!B147+'[2]By Agency-SPEC'!B147</f>
        <v>115880</v>
      </c>
      <c r="C147" s="36">
        <f>'[2]By Agency-REG (C)'!C147+'[2]By Agency-SPEC'!C147</f>
        <v>109605</v>
      </c>
      <c r="D147" s="36">
        <f>'[2]By Agency-REG (C)'!D147+'[2]By Agency-SPEC'!D147</f>
        <v>3411</v>
      </c>
      <c r="E147" s="36">
        <f t="shared" si="14"/>
        <v>113016</v>
      </c>
      <c r="F147" s="36">
        <f t="shared" si="15"/>
        <v>2864</v>
      </c>
    </row>
    <row r="148" spans="1:6">
      <c r="A148" s="35" t="s">
        <v>177</v>
      </c>
      <c r="B148" s="36">
        <f>'[2]By Agency-REG (C)'!B148+'[2]By Agency-SPEC'!B148</f>
        <v>60646</v>
      </c>
      <c r="C148" s="36">
        <f>'[2]By Agency-REG (C)'!C148+'[2]By Agency-SPEC'!C148</f>
        <v>49476</v>
      </c>
      <c r="D148" s="36">
        <f>'[2]By Agency-REG (C)'!D148+'[2]By Agency-SPEC'!D148</f>
        <v>6335</v>
      </c>
      <c r="E148" s="36">
        <f t="shared" si="14"/>
        <v>55811</v>
      </c>
      <c r="F148" s="36">
        <f t="shared" si="15"/>
        <v>4835</v>
      </c>
    </row>
    <row r="149" spans="1:6">
      <c r="A149" s="35" t="s">
        <v>178</v>
      </c>
      <c r="B149" s="36">
        <f>'[2]By Agency-REG (C)'!B149+'[2]By Agency-SPEC'!B149</f>
        <v>107596</v>
      </c>
      <c r="C149" s="36">
        <f>'[2]By Agency-REG (C)'!C149+'[2]By Agency-SPEC'!C149</f>
        <v>88898</v>
      </c>
      <c r="D149" s="36">
        <f>'[2]By Agency-REG (C)'!D149+'[2]By Agency-SPEC'!D149</f>
        <v>6235</v>
      </c>
      <c r="E149" s="36">
        <f t="shared" si="14"/>
        <v>95133</v>
      </c>
      <c r="F149" s="36">
        <f t="shared" si="15"/>
        <v>12463</v>
      </c>
    </row>
    <row r="150" spans="1:6">
      <c r="A150" s="35" t="s">
        <v>179</v>
      </c>
      <c r="B150" s="36">
        <f>'[2]By Agency-REG (C)'!B150+'[2]By Agency-SPEC'!B150</f>
        <v>751342</v>
      </c>
      <c r="C150" s="36">
        <f>'[2]By Agency-REG (C)'!C150+'[2]By Agency-SPEC'!C150</f>
        <v>533957</v>
      </c>
      <c r="D150" s="36">
        <f>'[2]By Agency-REG (C)'!D150+'[2]By Agency-SPEC'!D150</f>
        <v>43305</v>
      </c>
      <c r="E150" s="36">
        <f t="shared" si="14"/>
        <v>577262</v>
      </c>
      <c r="F150" s="36">
        <f t="shared" si="15"/>
        <v>174080</v>
      </c>
    </row>
    <row r="151" spans="1:6">
      <c r="A151" s="35" t="s">
        <v>180</v>
      </c>
      <c r="B151" s="36">
        <f>'[2]By Agency-REG (C)'!B151+'[2]By Agency-SPEC'!B151</f>
        <v>137477</v>
      </c>
      <c r="C151" s="36">
        <f>'[2]By Agency-REG (C)'!C151+'[2]By Agency-SPEC'!C151</f>
        <v>94078</v>
      </c>
      <c r="D151" s="36">
        <f>'[2]By Agency-REG (C)'!D151+'[2]By Agency-SPEC'!D151</f>
        <v>14262</v>
      </c>
      <c r="E151" s="36">
        <f t="shared" si="14"/>
        <v>108340</v>
      </c>
      <c r="F151" s="36">
        <f t="shared" si="15"/>
        <v>29137</v>
      </c>
    </row>
    <row r="152" spans="1:6">
      <c r="A152" s="35" t="s">
        <v>181</v>
      </c>
      <c r="B152" s="36">
        <f>'[2]By Agency-REG (C)'!B152+'[2]By Agency-SPEC'!B152</f>
        <v>24868</v>
      </c>
      <c r="C152" s="36">
        <f>'[2]By Agency-REG (C)'!C152+'[2]By Agency-SPEC'!C152</f>
        <v>18033</v>
      </c>
      <c r="D152" s="36">
        <f>'[2]By Agency-REG (C)'!D152+'[2]By Agency-SPEC'!D152</f>
        <v>4625</v>
      </c>
      <c r="E152" s="36">
        <f t="shared" si="14"/>
        <v>22658</v>
      </c>
      <c r="F152" s="36">
        <f t="shared" si="15"/>
        <v>2210</v>
      </c>
    </row>
    <row r="153" spans="1:6">
      <c r="A153" s="35" t="s">
        <v>182</v>
      </c>
      <c r="B153" s="36">
        <f>'[2]By Agency-REG (C)'!B153+'[2]By Agency-SPEC'!B153</f>
        <v>43692</v>
      </c>
      <c r="C153" s="36">
        <f>'[2]By Agency-REG (C)'!C153+'[2]By Agency-SPEC'!C153</f>
        <v>38622</v>
      </c>
      <c r="D153" s="36">
        <f>'[2]By Agency-REG (C)'!D153+'[2]By Agency-SPEC'!D153</f>
        <v>2922</v>
      </c>
      <c r="E153" s="36">
        <f t="shared" si="14"/>
        <v>41544</v>
      </c>
      <c r="F153" s="36">
        <f t="shared" si="15"/>
        <v>2148</v>
      </c>
    </row>
    <row r="154" spans="1:6">
      <c r="A154" s="38" t="s">
        <v>183</v>
      </c>
      <c r="B154" s="36">
        <f>'[2]By Agency-REG (C)'!B154+'[2]By Agency-SPEC'!B154</f>
        <v>393027</v>
      </c>
      <c r="C154" s="36">
        <f>'[2]By Agency-REG (C)'!C154+'[2]By Agency-SPEC'!C154</f>
        <v>379697</v>
      </c>
      <c r="D154" s="36">
        <f>'[2]By Agency-REG (C)'!D154+'[2]By Agency-SPEC'!D154</f>
        <v>13237</v>
      </c>
      <c r="E154" s="36">
        <f t="shared" si="14"/>
        <v>392934</v>
      </c>
      <c r="F154" s="36">
        <f t="shared" si="15"/>
        <v>93</v>
      </c>
    </row>
    <row r="155" spans="1:6">
      <c r="A155" s="35" t="s">
        <v>184</v>
      </c>
      <c r="B155" s="36">
        <f>'[2]By Agency-REG (C)'!B155+'[2]By Agency-SPEC'!B155</f>
        <v>0</v>
      </c>
      <c r="C155" s="36">
        <f>'[2]By Agency-REG (C)'!C155+'[2]By Agency-SPEC'!C155</f>
        <v>0</v>
      </c>
      <c r="D155" s="36">
        <f>'[2]By Agency-REG (C)'!D155+'[2]By Agency-SPEC'!D155</f>
        <v>0</v>
      </c>
      <c r="E155" s="36">
        <f t="shared" si="14"/>
        <v>0</v>
      </c>
      <c r="F155" s="36">
        <f t="shared" si="15"/>
        <v>0</v>
      </c>
    </row>
    <row r="156" spans="1:6">
      <c r="A156" s="35" t="s">
        <v>185</v>
      </c>
      <c r="B156" s="36">
        <f>'[2]By Agency-REG (C)'!B156+'[2]By Agency-SPEC'!B156</f>
        <v>560241</v>
      </c>
      <c r="C156" s="36">
        <f>'[2]By Agency-REG (C)'!C156+'[2]By Agency-SPEC'!C156</f>
        <v>321404</v>
      </c>
      <c r="D156" s="36">
        <f>'[2]By Agency-REG (C)'!D156+'[2]By Agency-SPEC'!D156</f>
        <v>157556</v>
      </c>
      <c r="E156" s="36">
        <f t="shared" si="14"/>
        <v>478960</v>
      </c>
      <c r="F156" s="36">
        <f t="shared" si="15"/>
        <v>81281</v>
      </c>
    </row>
    <row r="157" spans="1:6">
      <c r="A157" s="35" t="s">
        <v>186</v>
      </c>
      <c r="B157" s="36">
        <f>'[2]By Agency-REG (C)'!B157+'[2]By Agency-SPEC'!B157</f>
        <v>0</v>
      </c>
      <c r="C157" s="36">
        <f>'[2]By Agency-REG (C)'!C157+'[2]By Agency-SPEC'!C157</f>
        <v>0</v>
      </c>
      <c r="D157" s="36">
        <f>'[2]By Agency-REG (C)'!D157+'[2]By Agency-SPEC'!D157</f>
        <v>0</v>
      </c>
      <c r="E157" s="36">
        <f t="shared" si="14"/>
        <v>0</v>
      </c>
      <c r="F157" s="36">
        <f t="shared" si="15"/>
        <v>0</v>
      </c>
    </row>
    <row r="158" spans="1:6">
      <c r="A158" s="35" t="s">
        <v>187</v>
      </c>
      <c r="B158" s="36">
        <f>'[2]By Agency-REG (C)'!B158+'[2]By Agency-SPEC'!B158</f>
        <v>120289</v>
      </c>
      <c r="C158" s="36">
        <f>'[2]By Agency-REG (C)'!C158+'[2]By Agency-SPEC'!C158</f>
        <v>91436</v>
      </c>
      <c r="D158" s="36">
        <f>'[2]By Agency-REG (C)'!D158+'[2]By Agency-SPEC'!D158</f>
        <v>28847</v>
      </c>
      <c r="E158" s="36">
        <f t="shared" si="14"/>
        <v>120283</v>
      </c>
      <c r="F158" s="36">
        <f t="shared" si="15"/>
        <v>6</v>
      </c>
    </row>
    <row r="159" spans="1:6">
      <c r="A159" s="42" t="s">
        <v>188</v>
      </c>
      <c r="B159" s="36">
        <f>'[2]By Agency-REG (C)'!B159+'[2]By Agency-SPEC'!B159</f>
        <v>322110</v>
      </c>
      <c r="C159" s="36">
        <f>'[2]By Agency-REG (C)'!C159+'[2]By Agency-SPEC'!C159</f>
        <v>314393</v>
      </c>
      <c r="D159" s="36">
        <f>'[2]By Agency-REG (C)'!D159+'[2]By Agency-SPEC'!D159</f>
        <v>7709</v>
      </c>
      <c r="E159" s="36">
        <f t="shared" si="14"/>
        <v>322102</v>
      </c>
      <c r="F159" s="36">
        <f t="shared" si="15"/>
        <v>8</v>
      </c>
    </row>
    <row r="160" spans="1:6">
      <c r="A160" s="35" t="s">
        <v>189</v>
      </c>
      <c r="B160" s="36">
        <f>'[2]By Agency-REG (C)'!B160+'[2]By Agency-SPEC'!B160</f>
        <v>115110</v>
      </c>
      <c r="C160" s="36">
        <f>'[2]By Agency-REG (C)'!C160+'[2]By Agency-SPEC'!C160</f>
        <v>94678</v>
      </c>
      <c r="D160" s="36">
        <f>'[2]By Agency-REG (C)'!D160+'[2]By Agency-SPEC'!D160</f>
        <v>2769</v>
      </c>
      <c r="E160" s="36">
        <f t="shared" si="14"/>
        <v>97447</v>
      </c>
      <c r="F160" s="36">
        <f t="shared" si="15"/>
        <v>17663</v>
      </c>
    </row>
    <row r="161" spans="1:11">
      <c r="A161" s="35" t="s">
        <v>190</v>
      </c>
      <c r="B161" s="36">
        <f>'[2]By Agency-REG (C)'!B161+'[2]By Agency-SPEC'!B161</f>
        <v>86294</v>
      </c>
      <c r="C161" s="36">
        <f>'[2]By Agency-REG (C)'!C161+'[2]By Agency-SPEC'!C161</f>
        <v>63256</v>
      </c>
      <c r="D161" s="36">
        <f>'[2]By Agency-REG (C)'!D161+'[2]By Agency-SPEC'!D161</f>
        <v>22310</v>
      </c>
      <c r="E161" s="36">
        <f t="shared" si="14"/>
        <v>85566</v>
      </c>
      <c r="F161" s="36">
        <f t="shared" si="15"/>
        <v>728</v>
      </c>
    </row>
    <row r="162" spans="1:11">
      <c r="A162" s="35" t="s">
        <v>191</v>
      </c>
      <c r="B162" s="36">
        <f>'[2]By Agency-REG (C)'!B162+'[2]By Agency-SPEC'!B162</f>
        <v>416434</v>
      </c>
      <c r="C162" s="36">
        <f>'[2]By Agency-REG (C)'!C162+'[2]By Agency-SPEC'!C162</f>
        <v>325317</v>
      </c>
      <c r="D162" s="36">
        <f>'[2]By Agency-REG (C)'!D162+'[2]By Agency-SPEC'!D162</f>
        <v>46228</v>
      </c>
      <c r="E162" s="36">
        <f t="shared" si="14"/>
        <v>371545</v>
      </c>
      <c r="F162" s="36">
        <f t="shared" si="15"/>
        <v>44889</v>
      </c>
      <c r="G162" s="45"/>
      <c r="H162" s="45"/>
    </row>
    <row r="163" spans="1:11">
      <c r="A163" s="35" t="s">
        <v>192</v>
      </c>
      <c r="B163" s="36">
        <f>'[2]By Agency-REG (C)'!B163+'[2]By Agency-SPEC'!B163</f>
        <v>32871</v>
      </c>
      <c r="C163" s="36">
        <f>'[2]By Agency-REG (C)'!C163+'[2]By Agency-SPEC'!C163</f>
        <v>26609</v>
      </c>
      <c r="D163" s="36">
        <f>'[2]By Agency-REG (C)'!D163+'[2]By Agency-SPEC'!D163</f>
        <v>4863</v>
      </c>
      <c r="E163" s="36">
        <f t="shared" si="14"/>
        <v>31472</v>
      </c>
      <c r="F163" s="36">
        <f t="shared" si="15"/>
        <v>1399</v>
      </c>
      <c r="G163" s="45"/>
      <c r="H163" s="45"/>
    </row>
    <row r="164" spans="1:11">
      <c r="A164" s="35" t="s">
        <v>193</v>
      </c>
      <c r="B164" s="36">
        <f>'[2]By Agency-REG (C)'!B164+'[2]By Agency-SPEC'!B164</f>
        <v>858464</v>
      </c>
      <c r="C164" s="36">
        <f>'[2]By Agency-REG (C)'!C164+'[2]By Agency-SPEC'!C164</f>
        <v>646391</v>
      </c>
      <c r="D164" s="36">
        <f>'[2]By Agency-REG (C)'!D164+'[2]By Agency-SPEC'!D164</f>
        <v>210458</v>
      </c>
      <c r="E164" s="36">
        <f t="shared" si="14"/>
        <v>856849</v>
      </c>
      <c r="F164" s="36">
        <f t="shared" si="15"/>
        <v>1615</v>
      </c>
      <c r="G164" s="45"/>
      <c r="H164" s="45"/>
    </row>
    <row r="165" spans="1:11">
      <c r="A165" s="35" t="s">
        <v>194</v>
      </c>
      <c r="B165" s="36">
        <f>'[2]By Agency-REG (C)'!B165+'[2]By Agency-SPEC'!B165</f>
        <v>24862</v>
      </c>
      <c r="C165" s="36">
        <f>'[2]By Agency-REG (C)'!C165+'[2]By Agency-SPEC'!C165</f>
        <v>22061</v>
      </c>
      <c r="D165" s="36">
        <f>'[2]By Agency-REG (C)'!D165+'[2]By Agency-SPEC'!D165</f>
        <v>1506</v>
      </c>
      <c r="E165" s="36">
        <f t="shared" si="14"/>
        <v>23567</v>
      </c>
      <c r="F165" s="36">
        <f t="shared" si="15"/>
        <v>1295</v>
      </c>
      <c r="G165" s="45"/>
      <c r="H165" s="45"/>
      <c r="I165" s="45"/>
      <c r="J165" s="45"/>
      <c r="K165" s="45"/>
    </row>
    <row r="166" spans="1:11">
      <c r="A166" s="35" t="s">
        <v>195</v>
      </c>
      <c r="B166" s="36">
        <f>'[2]By Agency-REG (C)'!B166+'[2]By Agency-SPEC'!B166</f>
        <v>40364</v>
      </c>
      <c r="C166" s="36">
        <f>'[2]By Agency-REG (C)'!C166+'[2]By Agency-SPEC'!C166</f>
        <v>36576</v>
      </c>
      <c r="D166" s="36">
        <f>'[2]By Agency-REG (C)'!D166+'[2]By Agency-SPEC'!D166</f>
        <v>3788</v>
      </c>
      <c r="E166" s="36">
        <f t="shared" si="14"/>
        <v>40364</v>
      </c>
      <c r="F166" s="36">
        <f t="shared" si="15"/>
        <v>0</v>
      </c>
    </row>
    <row r="167" spans="1:11">
      <c r="A167" s="38"/>
      <c r="B167" s="39"/>
      <c r="C167" s="39"/>
      <c r="D167" s="39"/>
      <c r="E167" s="39"/>
      <c r="F167" s="39"/>
      <c r="G167" s="36"/>
    </row>
    <row r="168" spans="1:11">
      <c r="A168" s="40" t="s">
        <v>196</v>
      </c>
      <c r="B168" s="41">
        <f>SUM(B169:B173)</f>
        <v>30335083</v>
      </c>
      <c r="C168" s="41">
        <f>SUM(C169:C173)</f>
        <v>27791488</v>
      </c>
      <c r="D168" s="41">
        <f>SUM(D169:D173)</f>
        <v>1998580</v>
      </c>
      <c r="E168" s="41">
        <f>SUM(E169:E173)</f>
        <v>29790068</v>
      </c>
      <c r="F168" s="41">
        <f>SUM(F169:F173)</f>
        <v>545015</v>
      </c>
    </row>
    <row r="169" spans="1:11">
      <c r="A169" s="35" t="s">
        <v>174</v>
      </c>
      <c r="B169" s="36">
        <f>'[2]By Agency-REG (C)'!B169+'[2]By Agency-SPEC'!B169</f>
        <v>30242411</v>
      </c>
      <c r="C169" s="36">
        <f>'[2]By Agency-REG (C)'!C169+'[2]By Agency-SPEC'!C169</f>
        <v>27717624</v>
      </c>
      <c r="D169" s="36">
        <f>'[2]By Agency-REG (C)'!D169+'[2]By Agency-SPEC'!D169</f>
        <v>1991623</v>
      </c>
      <c r="E169" s="36">
        <f>SUM(C169:D169)</f>
        <v>29709247</v>
      </c>
      <c r="F169" s="36">
        <f>B169-E169</f>
        <v>533164</v>
      </c>
    </row>
    <row r="170" spans="1:11">
      <c r="A170" s="35" t="s">
        <v>197</v>
      </c>
      <c r="B170" s="36">
        <f>'[2]By Agency-REG (C)'!B170+'[2]By Agency-SPEC'!B170</f>
        <v>21073</v>
      </c>
      <c r="C170" s="36">
        <f>'[2]By Agency-REG (C)'!C170+'[2]By Agency-SPEC'!C170</f>
        <v>14230</v>
      </c>
      <c r="D170" s="36">
        <f>'[2]By Agency-REG (C)'!D170+'[2]By Agency-SPEC'!D170</f>
        <v>2723</v>
      </c>
      <c r="E170" s="36">
        <f>SUM(C170:D170)</f>
        <v>16953</v>
      </c>
      <c r="F170" s="36">
        <f>B170-E170</f>
        <v>4120</v>
      </c>
    </row>
    <row r="171" spans="1:11">
      <c r="A171" s="35" t="s">
        <v>198</v>
      </c>
      <c r="B171" s="36">
        <f>'[2]By Agency-REG (C)'!B171+'[2]By Agency-SPEC'!B171</f>
        <v>16947</v>
      </c>
      <c r="C171" s="36">
        <f>'[2]By Agency-REG (C)'!C171+'[2]By Agency-SPEC'!C171</f>
        <v>13727</v>
      </c>
      <c r="D171" s="36">
        <f>'[2]By Agency-REG (C)'!D171+'[2]By Agency-SPEC'!D171</f>
        <v>986</v>
      </c>
      <c r="E171" s="36">
        <f>SUM(C171:D171)</f>
        <v>14713</v>
      </c>
      <c r="F171" s="36">
        <f>B171-E171</f>
        <v>2234</v>
      </c>
    </row>
    <row r="172" spans="1:11">
      <c r="A172" s="38" t="s">
        <v>199</v>
      </c>
      <c r="B172" s="36">
        <f>'[2]By Agency-REG (C)'!B172+'[2]By Agency-SPEC'!B172</f>
        <v>17688</v>
      </c>
      <c r="C172" s="36">
        <f>'[2]By Agency-REG (C)'!C172+'[2]By Agency-SPEC'!C172</f>
        <v>15475</v>
      </c>
      <c r="D172" s="36">
        <f>'[2]By Agency-REG (C)'!D172+'[2]By Agency-SPEC'!D172</f>
        <v>2014</v>
      </c>
      <c r="E172" s="36">
        <f>SUM(C172:D172)</f>
        <v>17489</v>
      </c>
      <c r="F172" s="36">
        <f>B172-E172</f>
        <v>199</v>
      </c>
    </row>
    <row r="173" spans="1:11">
      <c r="A173" s="38" t="s">
        <v>200</v>
      </c>
      <c r="B173" s="36">
        <f>'[2]By Agency-REG (C)'!B173+'[2]By Agency-SPEC'!B173</f>
        <v>36964</v>
      </c>
      <c r="C173" s="36">
        <f>'[2]By Agency-REG (C)'!C173+'[2]By Agency-SPEC'!C173</f>
        <v>30432</v>
      </c>
      <c r="D173" s="36">
        <f>'[2]By Agency-REG (C)'!D173+'[2]By Agency-SPEC'!D173</f>
        <v>1234</v>
      </c>
      <c r="E173" s="36">
        <f>SUM(C173:D173)</f>
        <v>31666</v>
      </c>
      <c r="F173" s="36">
        <f>B173-E173</f>
        <v>5298</v>
      </c>
    </row>
    <row r="174" spans="1:11">
      <c r="A174" s="38"/>
      <c r="B174" s="39"/>
      <c r="C174" s="39"/>
      <c r="D174" s="39"/>
      <c r="E174" s="39"/>
      <c r="F174" s="39"/>
    </row>
    <row r="175" spans="1:11">
      <c r="A175" s="40" t="s">
        <v>201</v>
      </c>
      <c r="B175" s="46">
        <f>SUM(B176:B178)</f>
        <v>2298584</v>
      </c>
      <c r="C175" s="46">
        <f>SUM(C176:C178)</f>
        <v>1375240</v>
      </c>
      <c r="D175" s="46">
        <f>SUM(D176:D178)</f>
        <v>144733</v>
      </c>
      <c r="E175" s="46">
        <f>SUM(E176:E178)</f>
        <v>1519973</v>
      </c>
      <c r="F175" s="46">
        <f>SUM(F176:F178)</f>
        <v>778611</v>
      </c>
    </row>
    <row r="176" spans="1:11">
      <c r="A176" s="35" t="s">
        <v>174</v>
      </c>
      <c r="B176" s="36">
        <f>'[2]By Agency-REG (C)'!B176+'[2]By Agency-SPEC'!B176</f>
        <v>2067960</v>
      </c>
      <c r="C176" s="36">
        <f>'[2]By Agency-REG (C)'!C176+'[2]By Agency-SPEC'!C176</f>
        <v>1183229</v>
      </c>
      <c r="D176" s="36">
        <f>'[2]By Agency-REG (C)'!D176+'[2]By Agency-SPEC'!D176</f>
        <v>130739</v>
      </c>
      <c r="E176" s="36">
        <f>SUM(C176:D176)</f>
        <v>1313968</v>
      </c>
      <c r="F176" s="36">
        <f>B176-E176</f>
        <v>753992</v>
      </c>
    </row>
    <row r="177" spans="1:6">
      <c r="A177" s="35" t="s">
        <v>202</v>
      </c>
      <c r="B177" s="36">
        <f>'[2]By Agency-REG (C)'!B177+'[2]By Agency-SPEC'!B177</f>
        <v>18639</v>
      </c>
      <c r="C177" s="36">
        <f>'[2]By Agency-REG (C)'!C177+'[2]By Agency-SPEC'!C177</f>
        <v>14626</v>
      </c>
      <c r="D177" s="36">
        <f>'[2]By Agency-REG (C)'!D177+'[2]By Agency-SPEC'!D177</f>
        <v>838</v>
      </c>
      <c r="E177" s="36">
        <f>SUM(C177:D177)</f>
        <v>15464</v>
      </c>
      <c r="F177" s="36">
        <f>B177-E177</f>
        <v>3175</v>
      </c>
    </row>
    <row r="178" spans="1:6">
      <c r="A178" s="38" t="s">
        <v>203</v>
      </c>
      <c r="B178" s="36">
        <f>'[2]By Agency-REG (C)'!B178+'[2]By Agency-SPEC'!B178</f>
        <v>211985</v>
      </c>
      <c r="C178" s="36">
        <f>'[2]By Agency-REG (C)'!C178+'[2]By Agency-SPEC'!C178</f>
        <v>177385</v>
      </c>
      <c r="D178" s="36">
        <f>'[2]By Agency-REG (C)'!D178+'[2]By Agency-SPEC'!D178</f>
        <v>13156</v>
      </c>
      <c r="E178" s="36">
        <f>SUM(C178:D178)</f>
        <v>190541</v>
      </c>
      <c r="F178" s="36">
        <f>B178-E178</f>
        <v>21444</v>
      </c>
    </row>
    <row r="179" spans="1:6">
      <c r="A179" s="38"/>
      <c r="B179" s="39"/>
      <c r="C179" s="39"/>
      <c r="D179" s="39"/>
      <c r="E179" s="39"/>
      <c r="F179" s="39"/>
    </row>
    <row r="180" spans="1:6">
      <c r="A180" s="40" t="s">
        <v>204</v>
      </c>
      <c r="B180" s="46">
        <f>SUM(B181:B186)</f>
        <v>1448658</v>
      </c>
      <c r="C180" s="46">
        <f>SUM(C181:C186)</f>
        <v>1237226</v>
      </c>
      <c r="D180" s="46">
        <f>SUM(D181:D186)</f>
        <v>108026</v>
      </c>
      <c r="E180" s="46">
        <f>SUM(E181:E186)</f>
        <v>1345252</v>
      </c>
      <c r="F180" s="46">
        <f>SUM(F181:F186)</f>
        <v>103406</v>
      </c>
    </row>
    <row r="181" spans="1:6">
      <c r="A181" s="38" t="s">
        <v>174</v>
      </c>
      <c r="B181" s="36">
        <f>'[2]By Agency-REG (C)'!B181+'[2]By Agency-SPEC'!B181</f>
        <v>1221278</v>
      </c>
      <c r="C181" s="36">
        <f>'[2]By Agency-REG (C)'!C181+'[2]By Agency-SPEC'!C181</f>
        <v>1039343</v>
      </c>
      <c r="D181" s="36">
        <f>'[2]By Agency-REG (C)'!D181+'[2]By Agency-SPEC'!D181</f>
        <v>85872</v>
      </c>
      <c r="E181" s="36">
        <f t="shared" ref="E181:E186" si="16">SUM(C181:D181)</f>
        <v>1125215</v>
      </c>
      <c r="F181" s="36">
        <f t="shared" ref="F181:F186" si="17">B181-E181</f>
        <v>96063</v>
      </c>
    </row>
    <row r="182" spans="1:6">
      <c r="A182" s="38" t="s">
        <v>205</v>
      </c>
      <c r="B182" s="36">
        <f>'[2]By Agency-REG (C)'!B182+'[2]By Agency-SPEC'!B182</f>
        <v>140355</v>
      </c>
      <c r="C182" s="36">
        <f>'[2]By Agency-REG (C)'!C182+'[2]By Agency-SPEC'!C182</f>
        <v>129552</v>
      </c>
      <c r="D182" s="36">
        <f>'[2]By Agency-REG (C)'!D182+'[2]By Agency-SPEC'!D182</f>
        <v>6410</v>
      </c>
      <c r="E182" s="36">
        <f t="shared" si="16"/>
        <v>135962</v>
      </c>
      <c r="F182" s="36">
        <f t="shared" si="17"/>
        <v>4393</v>
      </c>
    </row>
    <row r="183" spans="1:6">
      <c r="A183" s="38" t="s">
        <v>206</v>
      </c>
      <c r="B183" s="36">
        <f>'[2]By Agency-REG (C)'!B183+'[2]By Agency-SPEC'!B183</f>
        <v>30026</v>
      </c>
      <c r="C183" s="36">
        <f>'[2]By Agency-REG (C)'!C183+'[2]By Agency-SPEC'!C183</f>
        <v>21959</v>
      </c>
      <c r="D183" s="36">
        <f>'[2]By Agency-REG (C)'!D183+'[2]By Agency-SPEC'!D183</f>
        <v>6540</v>
      </c>
      <c r="E183" s="36">
        <f t="shared" si="16"/>
        <v>28499</v>
      </c>
      <c r="F183" s="36">
        <f t="shared" si="17"/>
        <v>1527</v>
      </c>
    </row>
    <row r="184" spans="1:6">
      <c r="A184" s="38" t="s">
        <v>207</v>
      </c>
      <c r="B184" s="36">
        <f>'[2]By Agency-REG (C)'!B184+'[2]By Agency-SPEC'!B184</f>
        <v>12111</v>
      </c>
      <c r="C184" s="36">
        <f>'[2]By Agency-REG (C)'!C184+'[2]By Agency-SPEC'!C184</f>
        <v>10093</v>
      </c>
      <c r="D184" s="36">
        <f>'[2]By Agency-REG (C)'!D184+'[2]By Agency-SPEC'!D184</f>
        <v>1681</v>
      </c>
      <c r="E184" s="36">
        <f t="shared" si="16"/>
        <v>11774</v>
      </c>
      <c r="F184" s="36">
        <f t="shared" si="17"/>
        <v>337</v>
      </c>
    </row>
    <row r="185" spans="1:6">
      <c r="A185" s="35" t="s">
        <v>208</v>
      </c>
      <c r="B185" s="36">
        <f>'[2]By Agency-REG (C)'!B185+'[2]By Agency-SPEC'!B185</f>
        <v>20665</v>
      </c>
      <c r="C185" s="36">
        <f>'[2]By Agency-REG (C)'!C185+'[2]By Agency-SPEC'!C185</f>
        <v>15286</v>
      </c>
      <c r="D185" s="36">
        <f>'[2]By Agency-REG (C)'!D185+'[2]By Agency-SPEC'!D185</f>
        <v>4649</v>
      </c>
      <c r="E185" s="36">
        <f t="shared" si="16"/>
        <v>19935</v>
      </c>
      <c r="F185" s="36">
        <f t="shared" si="17"/>
        <v>730</v>
      </c>
    </row>
    <row r="186" spans="1:6">
      <c r="A186" s="47" t="s">
        <v>209</v>
      </c>
      <c r="B186" s="36">
        <f>'[2]By Agency-REG (C)'!B186+'[2]By Agency-SPEC'!B186</f>
        <v>24223</v>
      </c>
      <c r="C186" s="36">
        <f>'[2]By Agency-REG (C)'!C186+'[2]By Agency-SPEC'!C186</f>
        <v>20993</v>
      </c>
      <c r="D186" s="36">
        <f>'[2]By Agency-REG (C)'!D186+'[2]By Agency-SPEC'!D186</f>
        <v>2874</v>
      </c>
      <c r="E186" s="36">
        <f t="shared" si="16"/>
        <v>23867</v>
      </c>
      <c r="F186" s="36">
        <f t="shared" si="17"/>
        <v>356</v>
      </c>
    </row>
    <row r="187" spans="1:6">
      <c r="A187" s="47"/>
      <c r="B187" s="48"/>
      <c r="C187" s="48"/>
      <c r="D187" s="48"/>
      <c r="E187" s="48"/>
      <c r="F187" s="48"/>
    </row>
    <row r="188" spans="1:6">
      <c r="A188" s="40" t="s">
        <v>210</v>
      </c>
      <c r="B188" s="46">
        <f>SUM(B189:B194)</f>
        <v>8393405</v>
      </c>
      <c r="C188" s="46">
        <f>SUM(C189:C194)</f>
        <v>6711384</v>
      </c>
      <c r="D188" s="46">
        <f>SUM(D189:D194)</f>
        <v>736411</v>
      </c>
      <c r="E188" s="46">
        <f>SUM(E189:E194)</f>
        <v>7447795</v>
      </c>
      <c r="F188" s="46">
        <f>SUM(F189:F194)</f>
        <v>945610</v>
      </c>
    </row>
    <row r="189" spans="1:6">
      <c r="A189" s="38" t="s">
        <v>374</v>
      </c>
      <c r="B189" s="36">
        <f>'[2]By Agency-REG (C)'!B189+'[2]By Agency-SPEC'!B189</f>
        <v>7609098</v>
      </c>
      <c r="C189" s="36">
        <f>'[2]By Agency-REG (C)'!C189+'[2]By Agency-SPEC'!C189</f>
        <v>6258837</v>
      </c>
      <c r="D189" s="36">
        <f>'[2]By Agency-REG (C)'!D189+'[2]By Agency-SPEC'!D189</f>
        <v>684073</v>
      </c>
      <c r="E189" s="36">
        <f t="shared" ref="E189:E194" si="18">SUM(C189:D189)</f>
        <v>6942910</v>
      </c>
      <c r="F189" s="36">
        <f t="shared" ref="F189:F194" si="19">B189-E189</f>
        <v>666188</v>
      </c>
    </row>
    <row r="190" spans="1:6">
      <c r="A190" s="38" t="s">
        <v>211</v>
      </c>
      <c r="B190" s="36">
        <f>'[2]By Agency-REG (C)'!B190+'[2]By Agency-SPEC'!B190</f>
        <v>27320</v>
      </c>
      <c r="C190" s="36">
        <f>'[2]By Agency-REG (C)'!C190+'[2]By Agency-SPEC'!C190</f>
        <v>24106</v>
      </c>
      <c r="D190" s="36">
        <f>'[2]By Agency-REG (C)'!D190+'[2]By Agency-SPEC'!D190</f>
        <v>3214</v>
      </c>
      <c r="E190" s="36">
        <f t="shared" si="18"/>
        <v>27320</v>
      </c>
      <c r="F190" s="36">
        <f t="shared" si="19"/>
        <v>0</v>
      </c>
    </row>
    <row r="191" spans="1:6">
      <c r="A191" s="38" t="s">
        <v>212</v>
      </c>
      <c r="B191" s="36">
        <f>'[2]By Agency-REG (C)'!B191+'[2]By Agency-SPEC'!B191</f>
        <v>401011</v>
      </c>
      <c r="C191" s="36">
        <f>'[2]By Agency-REG (C)'!C191+'[2]By Agency-SPEC'!C191</f>
        <v>246771</v>
      </c>
      <c r="D191" s="36">
        <f>'[2]By Agency-REG (C)'!D191+'[2]By Agency-SPEC'!D191</f>
        <v>23104</v>
      </c>
      <c r="E191" s="36">
        <f t="shared" si="18"/>
        <v>269875</v>
      </c>
      <c r="F191" s="36">
        <f t="shared" si="19"/>
        <v>131136</v>
      </c>
    </row>
    <row r="192" spans="1:6">
      <c r="A192" s="38" t="s">
        <v>213</v>
      </c>
      <c r="B192" s="36">
        <f>'[2]By Agency-REG (C)'!B192+'[2]By Agency-SPEC'!B192</f>
        <v>9390</v>
      </c>
      <c r="C192" s="36">
        <f>'[2]By Agency-REG (C)'!C192+'[2]By Agency-SPEC'!C192</f>
        <v>8155</v>
      </c>
      <c r="D192" s="36">
        <f>'[2]By Agency-REG (C)'!D192+'[2]By Agency-SPEC'!D192</f>
        <v>1127</v>
      </c>
      <c r="E192" s="36">
        <f t="shared" si="18"/>
        <v>9282</v>
      </c>
      <c r="F192" s="36">
        <f t="shared" si="19"/>
        <v>108</v>
      </c>
    </row>
    <row r="193" spans="1:12">
      <c r="A193" s="38" t="s">
        <v>214</v>
      </c>
      <c r="B193" s="36">
        <f>'[2]By Agency-REG (C)'!B193+'[2]By Agency-SPEC'!B193</f>
        <v>331053</v>
      </c>
      <c r="C193" s="36">
        <f>'[2]By Agency-REG (C)'!C193+'[2]By Agency-SPEC'!C193</f>
        <v>164109</v>
      </c>
      <c r="D193" s="36">
        <f>'[2]By Agency-REG (C)'!D193+'[2]By Agency-SPEC'!D193</f>
        <v>23754</v>
      </c>
      <c r="E193" s="36">
        <f t="shared" si="18"/>
        <v>187863</v>
      </c>
      <c r="F193" s="36">
        <f t="shared" si="19"/>
        <v>143190</v>
      </c>
    </row>
    <row r="194" spans="1:12">
      <c r="A194" s="38" t="s">
        <v>215</v>
      </c>
      <c r="B194" s="36">
        <f>'[2]By Agency-REG (C)'!B194+'[2]By Agency-SPEC'!B194</f>
        <v>15533</v>
      </c>
      <c r="C194" s="36">
        <f>'[2]By Agency-REG (C)'!C194+'[2]By Agency-SPEC'!C194</f>
        <v>9406</v>
      </c>
      <c r="D194" s="36">
        <f>'[2]By Agency-REG (C)'!D194+'[2]By Agency-SPEC'!D194</f>
        <v>1139</v>
      </c>
      <c r="E194" s="36">
        <f t="shared" si="18"/>
        <v>10545</v>
      </c>
      <c r="F194" s="36">
        <f t="shared" si="19"/>
        <v>4988</v>
      </c>
    </row>
    <row r="195" spans="1:12">
      <c r="A195" s="38"/>
      <c r="B195" s="39"/>
      <c r="C195" s="39"/>
      <c r="D195" s="39"/>
      <c r="E195" s="39"/>
      <c r="F195" s="39"/>
    </row>
    <row r="196" spans="1:12">
      <c r="A196" s="40" t="s">
        <v>216</v>
      </c>
      <c r="B196" s="46">
        <f>SUM(B197:B203)</f>
        <v>2803410</v>
      </c>
      <c r="C196" s="46">
        <f>SUM(C197:C203)</f>
        <v>2613063</v>
      </c>
      <c r="D196" s="46">
        <f>SUM(D197:D203)</f>
        <v>94905</v>
      </c>
      <c r="E196" s="46">
        <f>SUM(E197:E203)</f>
        <v>2707968</v>
      </c>
      <c r="F196" s="46">
        <f>SUM(F197:F203)</f>
        <v>95442</v>
      </c>
    </row>
    <row r="197" spans="1:12">
      <c r="A197" s="38" t="s">
        <v>217</v>
      </c>
      <c r="B197" s="36">
        <f>'[2]By Agency-REG (C)'!B197+'[2]By Agency-SPEC'!B197</f>
        <v>467132</v>
      </c>
      <c r="C197" s="36">
        <f>'[2]By Agency-REG (C)'!C197+'[2]By Agency-SPEC'!C197</f>
        <v>402312</v>
      </c>
      <c r="D197" s="36">
        <f>'[2]By Agency-REG (C)'!D197+'[2]By Agency-SPEC'!D197</f>
        <v>51644</v>
      </c>
      <c r="E197" s="36">
        <f t="shared" ref="E197:E203" si="20">SUM(C197:D197)</f>
        <v>453956</v>
      </c>
      <c r="F197" s="36">
        <f t="shared" ref="F197:F203" si="21">B197-E197</f>
        <v>13176</v>
      </c>
    </row>
    <row r="198" spans="1:12">
      <c r="A198" s="38" t="s">
        <v>218</v>
      </c>
      <c r="B198" s="36">
        <f>'[2]By Agency-REG (C)'!B198+'[2]By Agency-SPEC'!B198</f>
        <v>49796</v>
      </c>
      <c r="C198" s="36">
        <f>'[2]By Agency-REG (C)'!C198+'[2]By Agency-SPEC'!C198</f>
        <v>46792</v>
      </c>
      <c r="D198" s="36">
        <f>'[2]By Agency-REG (C)'!D198+'[2]By Agency-SPEC'!D198</f>
        <v>2979</v>
      </c>
      <c r="E198" s="36">
        <f t="shared" si="20"/>
        <v>49771</v>
      </c>
      <c r="F198" s="36">
        <f t="shared" si="21"/>
        <v>25</v>
      </c>
    </row>
    <row r="199" spans="1:12">
      <c r="A199" s="38" t="s">
        <v>219</v>
      </c>
      <c r="B199" s="36">
        <f>'[2]By Agency-REG (C)'!B199+'[2]By Agency-SPEC'!B199</f>
        <v>2202351</v>
      </c>
      <c r="C199" s="36">
        <f>'[2]By Agency-REG (C)'!C199+'[2]By Agency-SPEC'!C199</f>
        <v>2090315</v>
      </c>
      <c r="D199" s="36">
        <f>'[2]By Agency-REG (C)'!D199+'[2]By Agency-SPEC'!D199</f>
        <v>34118</v>
      </c>
      <c r="E199" s="36">
        <f t="shared" si="20"/>
        <v>2124433</v>
      </c>
      <c r="F199" s="36">
        <f t="shared" si="21"/>
        <v>77918</v>
      </c>
    </row>
    <row r="200" spans="1:12">
      <c r="A200" s="38" t="s">
        <v>220</v>
      </c>
      <c r="B200" s="36">
        <f>'[2]By Agency-REG (C)'!B200+'[2]By Agency-SPEC'!B200</f>
        <v>7676</v>
      </c>
      <c r="C200" s="36">
        <f>'[2]By Agency-REG (C)'!C200+'[2]By Agency-SPEC'!C200</f>
        <v>6690</v>
      </c>
      <c r="D200" s="36">
        <f>'[2]By Agency-REG (C)'!D200+'[2]By Agency-SPEC'!D200</f>
        <v>779</v>
      </c>
      <c r="E200" s="36">
        <f t="shared" si="20"/>
        <v>7469</v>
      </c>
      <c r="F200" s="36">
        <f t="shared" si="21"/>
        <v>207</v>
      </c>
    </row>
    <row r="201" spans="1:12">
      <c r="A201" s="47" t="s">
        <v>221</v>
      </c>
      <c r="B201" s="36">
        <f>'[2]By Agency-REG (C)'!B201+'[2]By Agency-SPEC'!B201</f>
        <v>32300</v>
      </c>
      <c r="C201" s="36">
        <f>'[2]By Agency-REG (C)'!C201+'[2]By Agency-SPEC'!C201</f>
        <v>28725</v>
      </c>
      <c r="D201" s="36">
        <f>'[2]By Agency-REG (C)'!D201+'[2]By Agency-SPEC'!D201</f>
        <v>3396</v>
      </c>
      <c r="E201" s="36">
        <f t="shared" si="20"/>
        <v>32121</v>
      </c>
      <c r="F201" s="36">
        <f t="shared" si="21"/>
        <v>179</v>
      </c>
      <c r="H201" s="49"/>
      <c r="I201" s="49"/>
      <c r="J201" s="49"/>
      <c r="K201" s="49"/>
      <c r="L201" s="49"/>
    </row>
    <row r="202" spans="1:12">
      <c r="A202" s="38" t="s">
        <v>222</v>
      </c>
      <c r="B202" s="36">
        <f>'[2]By Agency-REG (C)'!B202+'[2]By Agency-SPEC'!B202</f>
        <v>10943</v>
      </c>
      <c r="C202" s="36">
        <f>'[2]By Agency-REG (C)'!C202+'[2]By Agency-SPEC'!C202</f>
        <v>10176</v>
      </c>
      <c r="D202" s="36">
        <f>'[2]By Agency-REG (C)'!D202+'[2]By Agency-SPEC'!D202</f>
        <v>728</v>
      </c>
      <c r="E202" s="36">
        <f t="shared" si="20"/>
        <v>10904</v>
      </c>
      <c r="F202" s="36">
        <f t="shared" si="21"/>
        <v>39</v>
      </c>
    </row>
    <row r="203" spans="1:12">
      <c r="A203" s="38" t="s">
        <v>223</v>
      </c>
      <c r="B203" s="36">
        <f>'[2]By Agency-REG (C)'!B203+'[2]By Agency-SPEC'!B203</f>
        <v>33212</v>
      </c>
      <c r="C203" s="36">
        <f>'[2]By Agency-REG (C)'!C203+'[2]By Agency-SPEC'!C203</f>
        <v>28053</v>
      </c>
      <c r="D203" s="36">
        <f>'[2]By Agency-REG (C)'!D203+'[2]By Agency-SPEC'!D203</f>
        <v>1261</v>
      </c>
      <c r="E203" s="36">
        <f t="shared" si="20"/>
        <v>29314</v>
      </c>
      <c r="F203" s="36">
        <f t="shared" si="21"/>
        <v>3898</v>
      </c>
    </row>
    <row r="204" spans="1:12">
      <c r="A204" s="38"/>
      <c r="B204" s="39"/>
      <c r="C204" s="39"/>
      <c r="D204" s="39"/>
      <c r="E204" s="39"/>
      <c r="F204" s="39"/>
    </row>
    <row r="205" spans="1:12">
      <c r="A205" s="40" t="s">
        <v>224</v>
      </c>
      <c r="B205" s="46">
        <f>SUM(B206:B212)</f>
        <v>727134</v>
      </c>
      <c r="C205" s="46">
        <f>SUM(C206:C212)</f>
        <v>601395</v>
      </c>
      <c r="D205" s="46">
        <f>SUM(D206:D212)</f>
        <v>120306</v>
      </c>
      <c r="E205" s="46">
        <f>SUM(E206:E212)</f>
        <v>721701</v>
      </c>
      <c r="F205" s="46">
        <f>SUM(F206:F212)</f>
        <v>5433</v>
      </c>
    </row>
    <row r="206" spans="1:12">
      <c r="A206" s="38" t="s">
        <v>225</v>
      </c>
      <c r="B206" s="36">
        <f>'[2]By Agency-REG (C)'!B206+'[2]By Agency-SPEC'!B206</f>
        <v>206921</v>
      </c>
      <c r="C206" s="36">
        <f>'[2]By Agency-REG (C)'!C206+'[2]By Agency-SPEC'!C206</f>
        <v>127866</v>
      </c>
      <c r="D206" s="36">
        <f>'[2]By Agency-REG (C)'!D206+'[2]By Agency-SPEC'!D206</f>
        <v>79043</v>
      </c>
      <c r="E206" s="36">
        <f t="shared" ref="E206:E212" si="22">SUM(C206:D206)</f>
        <v>206909</v>
      </c>
      <c r="F206" s="36">
        <f t="shared" ref="F206:F212" si="23">B206-E206</f>
        <v>12</v>
      </c>
    </row>
    <row r="207" spans="1:12">
      <c r="A207" s="38" t="s">
        <v>226</v>
      </c>
      <c r="B207" s="36">
        <f>'[2]By Agency-REG (C)'!B207+'[2]By Agency-SPEC'!B207</f>
        <v>146396</v>
      </c>
      <c r="C207" s="36">
        <f>'[2]By Agency-REG (C)'!C207+'[2]By Agency-SPEC'!C207</f>
        <v>137735</v>
      </c>
      <c r="D207" s="36">
        <f>'[2]By Agency-REG (C)'!D207+'[2]By Agency-SPEC'!D207</f>
        <v>7702</v>
      </c>
      <c r="E207" s="36">
        <f t="shared" si="22"/>
        <v>145437</v>
      </c>
      <c r="F207" s="36">
        <f t="shared" si="23"/>
        <v>959</v>
      </c>
    </row>
    <row r="208" spans="1:12">
      <c r="A208" s="38" t="s">
        <v>227</v>
      </c>
      <c r="B208" s="36">
        <f>'[2]By Agency-REG (C)'!B208+'[2]By Agency-SPEC'!B208</f>
        <v>29265</v>
      </c>
      <c r="C208" s="36">
        <f>'[2]By Agency-REG (C)'!C208+'[2]By Agency-SPEC'!C208</f>
        <v>15934</v>
      </c>
      <c r="D208" s="36">
        <f>'[2]By Agency-REG (C)'!D208+'[2]By Agency-SPEC'!D208</f>
        <v>12943</v>
      </c>
      <c r="E208" s="36">
        <f t="shared" si="22"/>
        <v>28877</v>
      </c>
      <c r="F208" s="36">
        <f t="shared" si="23"/>
        <v>388</v>
      </c>
    </row>
    <row r="209" spans="1:15">
      <c r="A209" s="35" t="s">
        <v>228</v>
      </c>
      <c r="B209" s="36">
        <f>'[2]By Agency-REG (C)'!B209+'[2]By Agency-SPEC'!B209</f>
        <v>86438</v>
      </c>
      <c r="C209" s="36">
        <f>'[2]By Agency-REG (C)'!C209+'[2]By Agency-SPEC'!C209</f>
        <v>76996</v>
      </c>
      <c r="D209" s="36">
        <f>'[2]By Agency-REG (C)'!D209+'[2]By Agency-SPEC'!D209</f>
        <v>5440</v>
      </c>
      <c r="E209" s="36">
        <f t="shared" si="22"/>
        <v>82436</v>
      </c>
      <c r="F209" s="36">
        <f t="shared" si="23"/>
        <v>4002</v>
      </c>
    </row>
    <row r="210" spans="1:15">
      <c r="A210" s="38" t="s">
        <v>229</v>
      </c>
      <c r="B210" s="36">
        <f>'[2]By Agency-REG (C)'!B210+'[2]By Agency-SPEC'!B210</f>
        <v>56299</v>
      </c>
      <c r="C210" s="36">
        <f>'[2]By Agency-REG (C)'!C210+'[2]By Agency-SPEC'!C210</f>
        <v>51359</v>
      </c>
      <c r="D210" s="36">
        <f>'[2]By Agency-REG (C)'!D210+'[2]By Agency-SPEC'!D210</f>
        <v>4939</v>
      </c>
      <c r="E210" s="36">
        <f t="shared" si="22"/>
        <v>56298</v>
      </c>
      <c r="F210" s="36">
        <f t="shared" si="23"/>
        <v>1</v>
      </c>
    </row>
    <row r="211" spans="1:15">
      <c r="A211" s="38" t="s">
        <v>230</v>
      </c>
      <c r="B211" s="36">
        <f>'[2]By Agency-REG (C)'!B211+'[2]By Agency-SPEC'!B211</f>
        <v>136014</v>
      </c>
      <c r="C211" s="36">
        <f>'[2]By Agency-REG (C)'!C211+'[2]By Agency-SPEC'!C211</f>
        <v>126741</v>
      </c>
      <c r="D211" s="36">
        <f>'[2]By Agency-REG (C)'!D211+'[2]By Agency-SPEC'!D211</f>
        <v>9228</v>
      </c>
      <c r="E211" s="36">
        <f t="shared" si="22"/>
        <v>135969</v>
      </c>
      <c r="F211" s="36">
        <f t="shared" si="23"/>
        <v>45</v>
      </c>
      <c r="G211" s="36"/>
    </row>
    <row r="212" spans="1:15">
      <c r="A212" s="38" t="s">
        <v>231</v>
      </c>
      <c r="B212" s="36">
        <f>'[2]By Agency-REG (C)'!B212+'[2]By Agency-SPEC'!B212</f>
        <v>65801</v>
      </c>
      <c r="C212" s="36">
        <f>'[2]By Agency-REG (C)'!C212+'[2]By Agency-SPEC'!C212</f>
        <v>64764</v>
      </c>
      <c r="D212" s="36">
        <f>'[2]By Agency-REG (C)'!D212+'[2]By Agency-SPEC'!D212</f>
        <v>1011</v>
      </c>
      <c r="E212" s="36">
        <f t="shared" si="22"/>
        <v>65775</v>
      </c>
      <c r="F212" s="36">
        <f t="shared" si="23"/>
        <v>26</v>
      </c>
    </row>
    <row r="213" spans="1:15">
      <c r="A213" s="38"/>
      <c r="B213" s="39"/>
      <c r="C213" s="39"/>
      <c r="D213" s="39"/>
      <c r="E213" s="39"/>
      <c r="F213" s="39"/>
    </row>
    <row r="214" spans="1:15">
      <c r="A214" s="40" t="s">
        <v>232</v>
      </c>
      <c r="B214" s="46">
        <f>SUM(B215:B229)+SUM(B234:B249)</f>
        <v>5367534</v>
      </c>
      <c r="C214" s="46">
        <f>SUM(C215:C229)+SUM(C234:C249)</f>
        <v>4182337</v>
      </c>
      <c r="D214" s="46">
        <f>SUM(D215:D229)+SUM(D234:D249)</f>
        <v>503070</v>
      </c>
      <c r="E214" s="46">
        <f>SUM(E215:E229)+SUM(E234:E249)</f>
        <v>4685407</v>
      </c>
      <c r="F214" s="46">
        <f>SUM(F215:F229)+SUM(F234:F249)</f>
        <v>682127</v>
      </c>
      <c r="G214" s="36"/>
      <c r="H214" s="36"/>
    </row>
    <row r="215" spans="1:15">
      <c r="A215" s="38" t="s">
        <v>233</v>
      </c>
      <c r="B215" s="36">
        <f>'[2]By Agency-REG (C)'!B215+'[2]By Agency-SPEC'!B215</f>
        <v>6862</v>
      </c>
      <c r="C215" s="36">
        <f>'[2]By Agency-REG (C)'!C215+'[2]By Agency-SPEC'!C215</f>
        <v>6669</v>
      </c>
      <c r="D215" s="36">
        <f>'[2]By Agency-REG (C)'!D215+'[2]By Agency-SPEC'!D215</f>
        <v>67</v>
      </c>
      <c r="E215" s="36">
        <f t="shared" ref="E215:E228" si="24">SUM(C215:D215)</f>
        <v>6736</v>
      </c>
      <c r="F215" s="36">
        <f t="shared" ref="F215:F228" si="25">B215-E215</f>
        <v>126</v>
      </c>
    </row>
    <row r="216" spans="1:15">
      <c r="A216" s="35" t="s">
        <v>234</v>
      </c>
      <c r="B216" s="36">
        <f>'[2]By Agency-REG (C)'!B216+'[2]By Agency-SPEC'!B216</f>
        <v>51199</v>
      </c>
      <c r="C216" s="36">
        <f>'[2]By Agency-REG (C)'!C216+'[2]By Agency-SPEC'!C216</f>
        <v>38264</v>
      </c>
      <c r="D216" s="36">
        <f>'[2]By Agency-REG (C)'!D216+'[2]By Agency-SPEC'!D216</f>
        <v>6144</v>
      </c>
      <c r="E216" s="36">
        <f t="shared" si="24"/>
        <v>44408</v>
      </c>
      <c r="F216" s="36">
        <f t="shared" si="25"/>
        <v>6791</v>
      </c>
    </row>
    <row r="217" spans="1:15">
      <c r="A217" s="35" t="s">
        <v>235</v>
      </c>
      <c r="B217" s="36">
        <f>'[2]By Agency-REG (C)'!B217+'[2]By Agency-SPEC'!B217</f>
        <v>45477</v>
      </c>
      <c r="C217" s="36">
        <f>'[2]By Agency-REG (C)'!C217+'[2]By Agency-SPEC'!C217</f>
        <v>32448</v>
      </c>
      <c r="D217" s="36">
        <f>'[2]By Agency-REG (C)'!D217+'[2]By Agency-SPEC'!D217</f>
        <v>2981</v>
      </c>
      <c r="E217" s="36">
        <f t="shared" si="24"/>
        <v>35429</v>
      </c>
      <c r="F217" s="36">
        <f t="shared" si="25"/>
        <v>10048</v>
      </c>
    </row>
    <row r="218" spans="1:15">
      <c r="A218" s="38" t="s">
        <v>236</v>
      </c>
      <c r="B218" s="36">
        <f>'[2]By Agency-REG (C)'!B218+'[2]By Agency-SPEC'!B218</f>
        <v>1334237</v>
      </c>
      <c r="C218" s="36">
        <f>'[2]By Agency-REG (C)'!C218+'[2]By Agency-SPEC'!C218</f>
        <v>823017</v>
      </c>
      <c r="D218" s="36">
        <f>'[2]By Agency-REG (C)'!D218+'[2]By Agency-SPEC'!D218</f>
        <v>165706</v>
      </c>
      <c r="E218" s="36">
        <f t="shared" si="24"/>
        <v>988723</v>
      </c>
      <c r="F218" s="36">
        <f t="shared" si="25"/>
        <v>345514</v>
      </c>
    </row>
    <row r="219" spans="1:15">
      <c r="A219" s="35" t="s">
        <v>237</v>
      </c>
      <c r="B219" s="36">
        <f>'[2]By Agency-REG (C)'!B219+'[2]By Agency-SPEC'!B219</f>
        <v>20384</v>
      </c>
      <c r="C219" s="36">
        <f>'[2]By Agency-REG (C)'!C219+'[2]By Agency-SPEC'!C219</f>
        <v>15578</v>
      </c>
      <c r="D219" s="36">
        <f>'[2]By Agency-REG (C)'!D219+'[2]By Agency-SPEC'!D219</f>
        <v>1140</v>
      </c>
      <c r="E219" s="36">
        <f t="shared" si="24"/>
        <v>16718</v>
      </c>
      <c r="F219" s="36">
        <f t="shared" si="25"/>
        <v>3666</v>
      </c>
    </row>
    <row r="220" spans="1:15" ht="12.75" customHeight="1">
      <c r="A220" s="38" t="s">
        <v>238</v>
      </c>
      <c r="B220" s="36">
        <f>'[2]By Agency-REG (C)'!B220+'[2]By Agency-SPEC'!B220</f>
        <v>95637</v>
      </c>
      <c r="C220" s="36">
        <f>'[2]By Agency-REG (C)'!C220+'[2]By Agency-SPEC'!C220</f>
        <v>53400</v>
      </c>
      <c r="D220" s="36">
        <f>'[2]By Agency-REG (C)'!D220+'[2]By Agency-SPEC'!D220</f>
        <v>41923</v>
      </c>
      <c r="E220" s="36">
        <f t="shared" si="24"/>
        <v>95323</v>
      </c>
      <c r="F220" s="36">
        <f t="shared" si="25"/>
        <v>314</v>
      </c>
    </row>
    <row r="221" spans="1:15">
      <c r="A221" s="38" t="s">
        <v>239</v>
      </c>
      <c r="B221" s="36">
        <f>'[2]By Agency-REG (C)'!B221+'[2]By Agency-SPEC'!B221</f>
        <v>132899</v>
      </c>
      <c r="C221" s="36">
        <f>'[2]By Agency-REG (C)'!C221+'[2]By Agency-SPEC'!C221</f>
        <v>105185</v>
      </c>
      <c r="D221" s="36">
        <f>'[2]By Agency-REG (C)'!D221+'[2]By Agency-SPEC'!D221</f>
        <v>10865</v>
      </c>
      <c r="E221" s="36">
        <f t="shared" si="24"/>
        <v>116050</v>
      </c>
      <c r="F221" s="36">
        <f t="shared" si="25"/>
        <v>16849</v>
      </c>
    </row>
    <row r="222" spans="1:15">
      <c r="A222" s="38" t="s">
        <v>240</v>
      </c>
      <c r="B222" s="36">
        <f>'[2]By Agency-REG (C)'!B222+'[2]By Agency-SPEC'!B222</f>
        <v>66626</v>
      </c>
      <c r="C222" s="36">
        <f>'[2]By Agency-REG (C)'!C222+'[2]By Agency-SPEC'!C222</f>
        <v>60083</v>
      </c>
      <c r="D222" s="36">
        <f>'[2]By Agency-REG (C)'!D222+'[2]By Agency-SPEC'!D222</f>
        <v>4889</v>
      </c>
      <c r="E222" s="36">
        <f t="shared" si="24"/>
        <v>64972</v>
      </c>
      <c r="F222" s="36">
        <f t="shared" si="25"/>
        <v>1654</v>
      </c>
    </row>
    <row r="223" spans="1:15">
      <c r="A223" s="38" t="s">
        <v>241</v>
      </c>
      <c r="B223" s="36">
        <f>'[2]By Agency-REG (C)'!B223+'[2]By Agency-SPEC'!B223</f>
        <v>36299</v>
      </c>
      <c r="C223" s="36">
        <f>'[2]By Agency-REG (C)'!C223+'[2]By Agency-SPEC'!C223</f>
        <v>35817</v>
      </c>
      <c r="D223" s="36">
        <f>'[2]By Agency-REG (C)'!D223+'[2]By Agency-SPEC'!D223</f>
        <v>480</v>
      </c>
      <c r="E223" s="36">
        <f t="shared" si="24"/>
        <v>36297</v>
      </c>
      <c r="F223" s="36">
        <f t="shared" si="25"/>
        <v>2</v>
      </c>
    </row>
    <row r="224" spans="1:15">
      <c r="A224" s="38" t="s">
        <v>242</v>
      </c>
      <c r="B224" s="36">
        <f>'[2]By Agency-REG (C)'!B224+'[2]By Agency-SPEC'!B224</f>
        <v>125138</v>
      </c>
      <c r="C224" s="36">
        <f>'[2]By Agency-REG (C)'!C224+'[2]By Agency-SPEC'!C224</f>
        <v>110353</v>
      </c>
      <c r="D224" s="36">
        <f>'[2]By Agency-REG (C)'!D224+'[2]By Agency-SPEC'!D224</f>
        <v>5178</v>
      </c>
      <c r="E224" s="36">
        <f t="shared" si="24"/>
        <v>115531</v>
      </c>
      <c r="F224" s="50">
        <f t="shared" si="25"/>
        <v>9607</v>
      </c>
      <c r="G224" s="51"/>
      <c r="H224" s="52"/>
      <c r="I224" s="52"/>
      <c r="J224" s="53"/>
      <c r="K224" s="49"/>
      <c r="L224" s="54"/>
      <c r="M224" s="55"/>
      <c r="N224" s="55"/>
      <c r="O224" s="55"/>
    </row>
    <row r="225" spans="1:10">
      <c r="A225" s="38" t="s">
        <v>243</v>
      </c>
      <c r="B225" s="36">
        <f>'[2]By Agency-REG (C)'!B225+'[2]By Agency-SPEC'!B225</f>
        <v>342810</v>
      </c>
      <c r="C225" s="36">
        <f>'[2]By Agency-REG (C)'!C225+'[2]By Agency-SPEC'!C225</f>
        <v>303660</v>
      </c>
      <c r="D225" s="36">
        <f>'[2]By Agency-REG (C)'!D225+'[2]By Agency-SPEC'!D225</f>
        <v>12356</v>
      </c>
      <c r="E225" s="36">
        <f t="shared" si="24"/>
        <v>316016</v>
      </c>
      <c r="F225" s="36">
        <f t="shared" si="25"/>
        <v>26794</v>
      </c>
    </row>
    <row r="226" spans="1:10">
      <c r="A226" s="38" t="s">
        <v>244</v>
      </c>
      <c r="B226" s="36">
        <f>'[2]By Agency-REG (C)'!B226+'[2]By Agency-SPEC'!B226</f>
        <v>54554</v>
      </c>
      <c r="C226" s="36">
        <f>'[2]By Agency-REG (C)'!C226+'[2]By Agency-SPEC'!C226</f>
        <v>41568</v>
      </c>
      <c r="D226" s="36">
        <f>'[2]By Agency-REG (C)'!D226+'[2]By Agency-SPEC'!D226</f>
        <v>7074</v>
      </c>
      <c r="E226" s="36">
        <f t="shared" si="24"/>
        <v>48642</v>
      </c>
      <c r="F226" s="36">
        <f t="shared" si="25"/>
        <v>5912</v>
      </c>
    </row>
    <row r="227" spans="1:10">
      <c r="A227" s="38" t="s">
        <v>245</v>
      </c>
      <c r="B227" s="36">
        <f>'[2]By Agency-REG (C)'!B227+'[2]By Agency-SPEC'!B227</f>
        <v>67348</v>
      </c>
      <c r="C227" s="36">
        <f>'[2]By Agency-REG (C)'!C227+'[2]By Agency-SPEC'!C227</f>
        <v>60609</v>
      </c>
      <c r="D227" s="36">
        <f>'[2]By Agency-REG (C)'!D227+'[2]By Agency-SPEC'!D227</f>
        <v>3365</v>
      </c>
      <c r="E227" s="36">
        <f t="shared" si="24"/>
        <v>63974</v>
      </c>
      <c r="F227" s="36">
        <f t="shared" si="25"/>
        <v>3374</v>
      </c>
    </row>
    <row r="228" spans="1:10">
      <c r="A228" s="38" t="s">
        <v>246</v>
      </c>
      <c r="B228" s="36">
        <f>'[2]By Agency-REG (C)'!B228+'[2]By Agency-SPEC'!B228</f>
        <v>53677</v>
      </c>
      <c r="C228" s="36">
        <f>'[2]By Agency-REG (C)'!C228+'[2]By Agency-SPEC'!C228</f>
        <v>45775</v>
      </c>
      <c r="D228" s="36">
        <f>'[2]By Agency-REG (C)'!D228+'[2]By Agency-SPEC'!D228</f>
        <v>1912</v>
      </c>
      <c r="E228" s="36">
        <f t="shared" si="24"/>
        <v>47687</v>
      </c>
      <c r="F228" s="36">
        <f t="shared" si="25"/>
        <v>5990</v>
      </c>
    </row>
    <row r="229" spans="1:10">
      <c r="A229" s="38" t="s">
        <v>247</v>
      </c>
      <c r="B229" s="36">
        <f>'[2]By Agency-REG (C)'!B229+'[2]By Agency-SPEC'!B229</f>
        <v>411933</v>
      </c>
      <c r="C229" s="36">
        <f>'[2]By Agency-REG (C)'!C229+'[2]By Agency-SPEC'!C229</f>
        <v>326445</v>
      </c>
      <c r="D229" s="36">
        <f>'[2]By Agency-REG (C)'!D229+'[2]By Agency-SPEC'!D229</f>
        <v>31463</v>
      </c>
      <c r="E229" s="56">
        <f>SUM(E230:E233)</f>
        <v>357908</v>
      </c>
      <c r="F229" s="56">
        <f>SUM(F230:F233)</f>
        <v>54025</v>
      </c>
    </row>
    <row r="230" spans="1:10">
      <c r="A230" s="38" t="s">
        <v>248</v>
      </c>
      <c r="B230" s="36">
        <f>'[2]By Agency-REG (C)'!B230+'[2]By Agency-SPEC'!B230</f>
        <v>160279</v>
      </c>
      <c r="C230" s="36">
        <f>'[2]By Agency-REG (C)'!C230+'[2]By Agency-SPEC'!C230</f>
        <v>148112</v>
      </c>
      <c r="D230" s="36">
        <f>'[2]By Agency-REG (C)'!D230+'[2]By Agency-SPEC'!D230</f>
        <v>8740</v>
      </c>
      <c r="E230" s="36">
        <f t="shared" ref="E230:E249" si="26">SUM(C230:D230)</f>
        <v>156852</v>
      </c>
      <c r="F230" s="36">
        <f t="shared" ref="F230:F249" si="27">B230-E230</f>
        <v>3427</v>
      </c>
    </row>
    <row r="231" spans="1:10">
      <c r="A231" s="38" t="s">
        <v>249</v>
      </c>
      <c r="B231" s="36">
        <f>'[2]By Agency-REG (C)'!B231+'[2]By Agency-SPEC'!B231</f>
        <v>140135</v>
      </c>
      <c r="C231" s="36">
        <f>'[2]By Agency-REG (C)'!C231+'[2]By Agency-SPEC'!C231</f>
        <v>91045</v>
      </c>
      <c r="D231" s="36">
        <f>'[2]By Agency-REG (C)'!D231+'[2]By Agency-SPEC'!D231</f>
        <v>17397</v>
      </c>
      <c r="E231" s="36">
        <f t="shared" si="26"/>
        <v>108442</v>
      </c>
      <c r="F231" s="36">
        <f t="shared" si="27"/>
        <v>31693</v>
      </c>
    </row>
    <row r="232" spans="1:10">
      <c r="A232" s="38" t="s">
        <v>250</v>
      </c>
      <c r="B232" s="36">
        <f>'[2]By Agency-REG (C)'!B232+'[2]By Agency-SPEC'!B232</f>
        <v>69334</v>
      </c>
      <c r="C232" s="36">
        <f>'[2]By Agency-REG (C)'!C232+'[2]By Agency-SPEC'!C232</f>
        <v>51436</v>
      </c>
      <c r="D232" s="36">
        <f>'[2]By Agency-REG (C)'!D232+'[2]By Agency-SPEC'!D232</f>
        <v>2129</v>
      </c>
      <c r="E232" s="36">
        <f t="shared" si="26"/>
        <v>53565</v>
      </c>
      <c r="F232" s="36">
        <f t="shared" si="27"/>
        <v>15769</v>
      </c>
    </row>
    <row r="233" spans="1:10">
      <c r="A233" s="38" t="s">
        <v>251</v>
      </c>
      <c r="B233" s="36">
        <f>'[2]By Agency-REG (C)'!B233+'[2]By Agency-SPEC'!B233</f>
        <v>42185</v>
      </c>
      <c r="C233" s="36">
        <f>'[2]By Agency-REG (C)'!C233+'[2]By Agency-SPEC'!C233</f>
        <v>35852</v>
      </c>
      <c r="D233" s="36">
        <f>'[2]By Agency-REG (C)'!D233+'[2]By Agency-SPEC'!D233</f>
        <v>3197</v>
      </c>
      <c r="E233" s="36">
        <f t="shared" si="26"/>
        <v>39049</v>
      </c>
      <c r="F233" s="36">
        <f t="shared" si="27"/>
        <v>3136</v>
      </c>
    </row>
    <row r="234" spans="1:10">
      <c r="A234" s="38" t="s">
        <v>252</v>
      </c>
      <c r="B234" s="36">
        <f>'[2]By Agency-REG (C)'!B234+'[2]By Agency-SPEC'!B234</f>
        <v>26519</v>
      </c>
      <c r="C234" s="36">
        <f>'[2]By Agency-REG (C)'!C234+'[2]By Agency-SPEC'!C234</f>
        <v>20297</v>
      </c>
      <c r="D234" s="36">
        <f>'[2]By Agency-REG (C)'!D234+'[2]By Agency-SPEC'!D234</f>
        <v>1053</v>
      </c>
      <c r="E234" s="36">
        <f t="shared" si="26"/>
        <v>21350</v>
      </c>
      <c r="F234" s="36">
        <f t="shared" si="27"/>
        <v>5169</v>
      </c>
    </row>
    <row r="235" spans="1:10">
      <c r="A235" s="38" t="s">
        <v>253</v>
      </c>
      <c r="B235" s="36">
        <f>'[2]By Agency-REG (C)'!B235+'[2]By Agency-SPEC'!B235</f>
        <v>251997</v>
      </c>
      <c r="C235" s="36">
        <f>'[2]By Agency-REG (C)'!C235+'[2]By Agency-SPEC'!C235</f>
        <v>225327</v>
      </c>
      <c r="D235" s="36">
        <f>'[2]By Agency-REG (C)'!D235+'[2]By Agency-SPEC'!D235</f>
        <v>26670</v>
      </c>
      <c r="E235" s="36">
        <f t="shared" si="26"/>
        <v>251997</v>
      </c>
      <c r="F235" s="36">
        <f t="shared" si="27"/>
        <v>0</v>
      </c>
    </row>
    <row r="236" spans="1:10">
      <c r="A236" s="38" t="s">
        <v>254</v>
      </c>
      <c r="B236" s="36">
        <f>'[2]By Agency-REG (C)'!B236+'[2]By Agency-SPEC'!B236</f>
        <v>46543</v>
      </c>
      <c r="C236" s="36">
        <f>'[2]By Agency-REG (C)'!C236+'[2]By Agency-SPEC'!C236</f>
        <v>40743</v>
      </c>
      <c r="D236" s="36">
        <f>'[2]By Agency-REG (C)'!D236+'[2]By Agency-SPEC'!D236</f>
        <v>2737</v>
      </c>
      <c r="E236" s="36">
        <f t="shared" si="26"/>
        <v>43480</v>
      </c>
      <c r="F236" s="36">
        <f t="shared" si="27"/>
        <v>3063</v>
      </c>
    </row>
    <row r="237" spans="1:10">
      <c r="A237" s="38" t="s">
        <v>255</v>
      </c>
      <c r="B237" s="36">
        <f>'[2]By Agency-REG (C)'!B237+'[2]By Agency-SPEC'!B237</f>
        <v>376572</v>
      </c>
      <c r="C237" s="36">
        <f>'[2]By Agency-REG (C)'!C237+'[2]By Agency-SPEC'!C237</f>
        <v>367714</v>
      </c>
      <c r="D237" s="36">
        <f>'[2]By Agency-REG (C)'!D237+'[2]By Agency-SPEC'!D237</f>
        <v>8858</v>
      </c>
      <c r="E237" s="36">
        <f t="shared" si="26"/>
        <v>376572</v>
      </c>
      <c r="F237" s="36">
        <f t="shared" si="27"/>
        <v>0</v>
      </c>
    </row>
    <row r="238" spans="1:10">
      <c r="A238" s="38" t="s">
        <v>256</v>
      </c>
      <c r="B238" s="36">
        <f>'[2]By Agency-REG (C)'!B238+'[2]By Agency-SPEC'!B238</f>
        <v>149987</v>
      </c>
      <c r="C238" s="36">
        <f>'[2]By Agency-REG (C)'!C238+'[2]By Agency-SPEC'!C238</f>
        <v>140869</v>
      </c>
      <c r="D238" s="36">
        <f>'[2]By Agency-REG (C)'!D238+'[2]By Agency-SPEC'!D238</f>
        <v>7590</v>
      </c>
      <c r="E238" s="36">
        <f t="shared" si="26"/>
        <v>148459</v>
      </c>
      <c r="F238" s="36">
        <f t="shared" si="27"/>
        <v>1528</v>
      </c>
      <c r="H238" s="57"/>
      <c r="I238" s="57"/>
      <c r="J238" s="57"/>
    </row>
    <row r="239" spans="1:10">
      <c r="A239" s="38" t="s">
        <v>257</v>
      </c>
      <c r="B239" s="36">
        <f>'[2]By Agency-REG (C)'!B239+'[2]By Agency-SPEC'!B239</f>
        <v>24816</v>
      </c>
      <c r="C239" s="36">
        <f>'[2]By Agency-REG (C)'!C239+'[2]By Agency-SPEC'!C239</f>
        <v>21683</v>
      </c>
      <c r="D239" s="36">
        <f>'[2]By Agency-REG (C)'!D239+'[2]By Agency-SPEC'!D239</f>
        <v>800</v>
      </c>
      <c r="E239" s="36">
        <f t="shared" si="26"/>
        <v>22483</v>
      </c>
      <c r="F239" s="36">
        <f t="shared" si="27"/>
        <v>2333</v>
      </c>
    </row>
    <row r="240" spans="1:10">
      <c r="A240" s="38" t="s">
        <v>258</v>
      </c>
      <c r="B240" s="36">
        <f>'[2]By Agency-REG (C)'!B240+'[2]By Agency-SPEC'!B240</f>
        <v>335912</v>
      </c>
      <c r="C240" s="36">
        <f>'[2]By Agency-REG (C)'!C240+'[2]By Agency-SPEC'!C240</f>
        <v>201048</v>
      </c>
      <c r="D240" s="36">
        <f>'[2]By Agency-REG (C)'!D240+'[2]By Agency-SPEC'!D240</f>
        <v>58598</v>
      </c>
      <c r="E240" s="36">
        <f t="shared" si="26"/>
        <v>259646</v>
      </c>
      <c r="F240" s="36">
        <f t="shared" si="27"/>
        <v>76266</v>
      </c>
    </row>
    <row r="241" spans="1:6" ht="12.75" customHeight="1">
      <c r="A241" s="38" t="s">
        <v>259</v>
      </c>
      <c r="B241" s="36">
        <f>'[2]By Agency-REG (C)'!B241+'[2]By Agency-SPEC'!B241</f>
        <v>455913</v>
      </c>
      <c r="C241" s="36">
        <f>'[2]By Agency-REG (C)'!C241+'[2]By Agency-SPEC'!C241</f>
        <v>432630</v>
      </c>
      <c r="D241" s="36">
        <f>'[2]By Agency-REG (C)'!D241+'[2]By Agency-SPEC'!D241</f>
        <v>23254</v>
      </c>
      <c r="E241" s="36">
        <f t="shared" si="26"/>
        <v>455884</v>
      </c>
      <c r="F241" s="36">
        <f t="shared" si="27"/>
        <v>29</v>
      </c>
    </row>
    <row r="242" spans="1:6">
      <c r="A242" s="38" t="s">
        <v>260</v>
      </c>
      <c r="B242" s="36">
        <f>'[2]By Agency-REG (C)'!B242+'[2]By Agency-SPEC'!B242</f>
        <v>50769</v>
      </c>
      <c r="C242" s="36">
        <f>'[2]By Agency-REG (C)'!C242+'[2]By Agency-SPEC'!C242</f>
        <v>46685</v>
      </c>
      <c r="D242" s="36">
        <f>'[2]By Agency-REG (C)'!D242+'[2]By Agency-SPEC'!D242</f>
        <v>4076</v>
      </c>
      <c r="E242" s="36">
        <f t="shared" si="26"/>
        <v>50761</v>
      </c>
      <c r="F242" s="36">
        <f t="shared" si="27"/>
        <v>8</v>
      </c>
    </row>
    <row r="243" spans="1:6">
      <c r="A243" s="38" t="s">
        <v>261</v>
      </c>
      <c r="B243" s="36">
        <f>'[2]By Agency-REG (C)'!B243+'[2]By Agency-SPEC'!B243</f>
        <v>72268</v>
      </c>
      <c r="C243" s="36">
        <f>'[2]By Agency-REG (C)'!C243+'[2]By Agency-SPEC'!C243</f>
        <v>67378</v>
      </c>
      <c r="D243" s="36">
        <f>'[2]By Agency-REG (C)'!D243+'[2]By Agency-SPEC'!D243</f>
        <v>2620</v>
      </c>
      <c r="E243" s="36">
        <f t="shared" si="26"/>
        <v>69998</v>
      </c>
      <c r="F243" s="36">
        <f t="shared" si="27"/>
        <v>2270</v>
      </c>
    </row>
    <row r="244" spans="1:6">
      <c r="A244" s="38" t="s">
        <v>262</v>
      </c>
      <c r="B244" s="36">
        <f>'[2]By Agency-REG (C)'!B244+'[2]By Agency-SPEC'!B244</f>
        <v>49513</v>
      </c>
      <c r="C244" s="36">
        <f>'[2]By Agency-REG (C)'!C244+'[2]By Agency-SPEC'!C244</f>
        <v>48713</v>
      </c>
      <c r="D244" s="36">
        <f>'[2]By Agency-REG (C)'!D244+'[2]By Agency-SPEC'!D244</f>
        <v>319</v>
      </c>
      <c r="E244" s="36">
        <f t="shared" si="26"/>
        <v>49032</v>
      </c>
      <c r="F244" s="36">
        <f t="shared" si="27"/>
        <v>481</v>
      </c>
    </row>
    <row r="245" spans="1:6">
      <c r="A245" s="38" t="s">
        <v>263</v>
      </c>
      <c r="B245" s="36">
        <f>'[2]By Agency-REG (C)'!B245+'[2]By Agency-SPEC'!B245</f>
        <v>18866</v>
      </c>
      <c r="C245" s="36">
        <f>'[2]By Agency-REG (C)'!C245+'[2]By Agency-SPEC'!C245</f>
        <v>16897</v>
      </c>
      <c r="D245" s="36">
        <f>'[2]By Agency-REG (C)'!D245+'[2]By Agency-SPEC'!D245</f>
        <v>754</v>
      </c>
      <c r="E245" s="36">
        <f t="shared" si="26"/>
        <v>17651</v>
      </c>
      <c r="F245" s="36">
        <f t="shared" si="27"/>
        <v>1215</v>
      </c>
    </row>
    <row r="246" spans="1:6">
      <c r="A246" s="38" t="s">
        <v>264</v>
      </c>
      <c r="B246" s="36">
        <f>'[2]By Agency-REG (C)'!B246+'[2]By Agency-SPEC'!B246</f>
        <v>170606</v>
      </c>
      <c r="C246" s="36">
        <f>'[2]By Agency-REG (C)'!C246+'[2]By Agency-SPEC'!C246</f>
        <v>131460</v>
      </c>
      <c r="D246" s="36">
        <f>'[2]By Agency-REG (C)'!D246+'[2]By Agency-SPEC'!D246</f>
        <v>35361</v>
      </c>
      <c r="E246" s="36">
        <f t="shared" si="26"/>
        <v>166821</v>
      </c>
      <c r="F246" s="36">
        <f t="shared" si="27"/>
        <v>3785</v>
      </c>
    </row>
    <row r="247" spans="1:6">
      <c r="A247" s="38" t="s">
        <v>265</v>
      </c>
      <c r="B247" s="36">
        <f>'[2]By Agency-REG (C)'!B247+'[2]By Agency-SPEC'!B247</f>
        <v>32951</v>
      </c>
      <c r="C247" s="36">
        <f>'[2]By Agency-REG (C)'!C247+'[2]By Agency-SPEC'!C247</f>
        <v>24498</v>
      </c>
      <c r="D247" s="36">
        <f>'[2]By Agency-REG (C)'!D247+'[2]By Agency-SPEC'!D247</f>
        <v>1083</v>
      </c>
      <c r="E247" s="36">
        <f t="shared" si="26"/>
        <v>25581</v>
      </c>
      <c r="F247" s="36">
        <f t="shared" si="27"/>
        <v>7370</v>
      </c>
    </row>
    <row r="248" spans="1:6">
      <c r="A248" s="38" t="s">
        <v>266</v>
      </c>
      <c r="B248" s="36">
        <f>'[2]By Agency-REG (C)'!B248+'[2]By Agency-SPEC'!B248</f>
        <v>33914</v>
      </c>
      <c r="C248" s="36">
        <f>'[2]By Agency-REG (C)'!C248+'[2]By Agency-SPEC'!C248</f>
        <v>21672</v>
      </c>
      <c r="D248" s="36">
        <f>'[2]By Agency-REG (C)'!D248+'[2]By Agency-SPEC'!D248</f>
        <v>1763</v>
      </c>
      <c r="E248" s="36">
        <f t="shared" si="26"/>
        <v>23435</v>
      </c>
      <c r="F248" s="36">
        <f t="shared" si="27"/>
        <v>10479</v>
      </c>
    </row>
    <row r="249" spans="1:6">
      <c r="A249" s="38" t="s">
        <v>267</v>
      </c>
      <c r="B249" s="36">
        <f>'[2]By Agency-REG (C)'!B249+'[2]By Agency-SPEC'!B249</f>
        <v>425308</v>
      </c>
      <c r="C249" s="36">
        <f>'[2]By Agency-REG (C)'!C249+'[2]By Agency-SPEC'!C249</f>
        <v>315852</v>
      </c>
      <c r="D249" s="36">
        <f>'[2]By Agency-REG (C)'!D249+'[2]By Agency-SPEC'!D249</f>
        <v>31991</v>
      </c>
      <c r="E249" s="36">
        <f t="shared" si="26"/>
        <v>347843</v>
      </c>
      <c r="F249" s="36">
        <f t="shared" si="27"/>
        <v>77465</v>
      </c>
    </row>
    <row r="250" spans="1:6">
      <c r="A250" s="38"/>
      <c r="B250" s="39"/>
      <c r="C250" s="39"/>
      <c r="D250" s="39"/>
      <c r="E250" s="39"/>
      <c r="F250" s="39"/>
    </row>
    <row r="251" spans="1:6">
      <c r="A251" s="40" t="s">
        <v>268</v>
      </c>
      <c r="B251" s="46">
        <f>SUM(B252:B254)</f>
        <v>7330146</v>
      </c>
      <c r="C251" s="46">
        <f>SUM(C252:C254)</f>
        <v>7032789</v>
      </c>
      <c r="D251" s="46">
        <f>SUM(D252:D254)</f>
        <v>187232</v>
      </c>
      <c r="E251" s="46">
        <f>SUM(E252:E254)</f>
        <v>7220021</v>
      </c>
      <c r="F251" s="46">
        <f>SUM(F252:F254)</f>
        <v>110125</v>
      </c>
    </row>
    <row r="252" spans="1:6">
      <c r="A252" s="38" t="s">
        <v>269</v>
      </c>
      <c r="B252" s="36">
        <f>'[2]By Agency-REG (C)'!B252+'[2]By Agency-SPEC'!B252</f>
        <v>7157988</v>
      </c>
      <c r="C252" s="36">
        <f>'[2]By Agency-REG (C)'!C252+'[2]By Agency-SPEC'!C252</f>
        <v>6877993</v>
      </c>
      <c r="D252" s="36">
        <f>'[2]By Agency-REG (C)'!D252+'[2]By Agency-SPEC'!D252</f>
        <v>179617</v>
      </c>
      <c r="E252" s="36">
        <f>SUM(C252:D252)</f>
        <v>7057610</v>
      </c>
      <c r="F252" s="36">
        <f>B252-E252</f>
        <v>100378</v>
      </c>
    </row>
    <row r="253" spans="1:6">
      <c r="A253" s="38" t="s">
        <v>270</v>
      </c>
      <c r="B253" s="36">
        <f>'[2]By Agency-REG (C)'!B253+'[2]By Agency-SPEC'!B253</f>
        <v>114574</v>
      </c>
      <c r="C253" s="36">
        <f>'[2]By Agency-REG (C)'!C253+'[2]By Agency-SPEC'!C253</f>
        <v>114219</v>
      </c>
      <c r="D253" s="36">
        <f>'[2]By Agency-REG (C)'!D253+'[2]By Agency-SPEC'!D253</f>
        <v>350</v>
      </c>
      <c r="E253" s="36">
        <f>SUM(C253:D253)</f>
        <v>114569</v>
      </c>
      <c r="F253" s="36">
        <f>B253-E253</f>
        <v>5</v>
      </c>
    </row>
    <row r="254" spans="1:6">
      <c r="A254" s="38" t="s">
        <v>271</v>
      </c>
      <c r="B254" s="36">
        <f>'[2]By Agency-REG (C)'!B254+'[2]By Agency-SPEC'!B254</f>
        <v>57584</v>
      </c>
      <c r="C254" s="36">
        <f>'[2]By Agency-REG (C)'!C254+'[2]By Agency-SPEC'!C254</f>
        <v>40577</v>
      </c>
      <c r="D254" s="36">
        <f>'[2]By Agency-REG (C)'!D254+'[2]By Agency-SPEC'!D254</f>
        <v>7265</v>
      </c>
      <c r="E254" s="36">
        <f>SUM(C254:D254)</f>
        <v>47842</v>
      </c>
      <c r="F254" s="36">
        <f>B254-E254</f>
        <v>9742</v>
      </c>
    </row>
    <row r="255" spans="1:6">
      <c r="A255" s="38"/>
      <c r="B255" s="39"/>
      <c r="C255" s="39"/>
      <c r="D255" s="39"/>
      <c r="E255" s="39"/>
      <c r="F255" s="39"/>
    </row>
    <row r="256" spans="1:6">
      <c r="A256" s="40" t="s">
        <v>272</v>
      </c>
      <c r="B256" s="46">
        <f>+B257</f>
        <v>990</v>
      </c>
      <c r="C256" s="46">
        <f>+C257</f>
        <v>692</v>
      </c>
      <c r="D256" s="46">
        <f>+D257</f>
        <v>38</v>
      </c>
      <c r="E256" s="46">
        <f>+E257</f>
        <v>730</v>
      </c>
      <c r="F256" s="46">
        <f>+F257</f>
        <v>260</v>
      </c>
    </row>
    <row r="257" spans="1:6">
      <c r="A257" s="38" t="s">
        <v>273</v>
      </c>
      <c r="B257" s="36">
        <f>'[2]By Agency-REG (C)'!B257+'[2]By Agency-SPEC'!B257</f>
        <v>990</v>
      </c>
      <c r="C257" s="36">
        <f>'[2]By Agency-REG (C)'!C257+'[2]By Agency-SPEC'!C257</f>
        <v>692</v>
      </c>
      <c r="D257" s="36">
        <f>'[2]By Agency-REG (C)'!D257+'[2]By Agency-SPEC'!D257</f>
        <v>38</v>
      </c>
      <c r="E257" s="36">
        <f>SUM(C257:D257)</f>
        <v>730</v>
      </c>
      <c r="F257" s="36">
        <f>B257-E257</f>
        <v>260</v>
      </c>
    </row>
    <row r="258" spans="1:6">
      <c r="A258" s="38"/>
      <c r="B258" s="39"/>
      <c r="C258" s="39"/>
      <c r="D258" s="39"/>
      <c r="E258" s="39"/>
      <c r="F258" s="39"/>
    </row>
    <row r="259" spans="1:6">
      <c r="A259" s="40" t="s">
        <v>274</v>
      </c>
      <c r="B259" s="46">
        <f>SUM(B260:B264)</f>
        <v>9001902</v>
      </c>
      <c r="C259" s="46">
        <f>SUM(C260:C264)</f>
        <v>8341460</v>
      </c>
      <c r="D259" s="46">
        <f>SUM(D260:D264)</f>
        <v>616097</v>
      </c>
      <c r="E259" s="46">
        <f>SUM(E260:E264)</f>
        <v>8957557</v>
      </c>
      <c r="F259" s="46">
        <f>SUM(F260:F264)</f>
        <v>44345</v>
      </c>
    </row>
    <row r="260" spans="1:6">
      <c r="A260" s="38" t="s">
        <v>275</v>
      </c>
      <c r="B260" s="36">
        <f>'[2]By Agency-REG (C)'!B260+'[2]By Agency-SPEC'!B260</f>
        <v>7970453</v>
      </c>
      <c r="C260" s="36">
        <f>'[2]By Agency-REG (C)'!C260+'[2]By Agency-SPEC'!C260</f>
        <v>7409011</v>
      </c>
      <c r="D260" s="36">
        <f>'[2]By Agency-REG (C)'!D260+'[2]By Agency-SPEC'!D260</f>
        <v>536392</v>
      </c>
      <c r="E260" s="36">
        <f>SUM(C260:D260)</f>
        <v>7945403</v>
      </c>
      <c r="F260" s="36">
        <f>B260-E260</f>
        <v>25050</v>
      </c>
    </row>
    <row r="261" spans="1:6">
      <c r="A261" s="38" t="s">
        <v>276</v>
      </c>
      <c r="B261" s="36">
        <f>'[2]By Agency-REG (C)'!B261+'[2]By Agency-SPEC'!B261</f>
        <v>43371</v>
      </c>
      <c r="C261" s="36">
        <f>'[2]By Agency-REG (C)'!C261+'[2]By Agency-SPEC'!C261</f>
        <v>27440</v>
      </c>
      <c r="D261" s="36">
        <f>'[2]By Agency-REG (C)'!D261+'[2]By Agency-SPEC'!D261</f>
        <v>1828</v>
      </c>
      <c r="E261" s="36">
        <f>SUM(C261:D261)</f>
        <v>29268</v>
      </c>
      <c r="F261" s="36">
        <f>B261-E261</f>
        <v>14103</v>
      </c>
    </row>
    <row r="262" spans="1:6">
      <c r="A262" s="38" t="s">
        <v>277</v>
      </c>
      <c r="B262" s="36">
        <f>'[2]By Agency-REG (C)'!B262+'[2]By Agency-SPEC'!B262</f>
        <v>211986</v>
      </c>
      <c r="C262" s="36">
        <f>'[2]By Agency-REG (C)'!C262+'[2]By Agency-SPEC'!C262</f>
        <v>198781</v>
      </c>
      <c r="D262" s="36">
        <f>'[2]By Agency-REG (C)'!D262+'[2]By Agency-SPEC'!D262</f>
        <v>13006</v>
      </c>
      <c r="E262" s="36">
        <f>SUM(C262:D262)</f>
        <v>211787</v>
      </c>
      <c r="F262" s="36">
        <f>B262-E262</f>
        <v>199</v>
      </c>
    </row>
    <row r="263" spans="1:6">
      <c r="A263" s="38" t="s">
        <v>278</v>
      </c>
      <c r="B263" s="36">
        <f>'[2]By Agency-REG (C)'!B263+'[2]By Agency-SPEC'!B263</f>
        <v>659208</v>
      </c>
      <c r="C263" s="36">
        <f>'[2]By Agency-REG (C)'!C263+'[2]By Agency-SPEC'!C263</f>
        <v>603518</v>
      </c>
      <c r="D263" s="36">
        <f>'[2]By Agency-REG (C)'!D263+'[2]By Agency-SPEC'!D263</f>
        <v>55005</v>
      </c>
      <c r="E263" s="36">
        <f>SUM(C263:D263)</f>
        <v>658523</v>
      </c>
      <c r="F263" s="36">
        <f>B263-E263</f>
        <v>685</v>
      </c>
    </row>
    <row r="264" spans="1:6">
      <c r="A264" s="38" t="s">
        <v>279</v>
      </c>
      <c r="B264" s="36">
        <f>'[2]By Agency-REG (C)'!B264+'[2]By Agency-SPEC'!B264</f>
        <v>116884</v>
      </c>
      <c r="C264" s="36">
        <f>'[2]By Agency-REG (C)'!C264+'[2]By Agency-SPEC'!C264</f>
        <v>102710</v>
      </c>
      <c r="D264" s="36">
        <f>'[2]By Agency-REG (C)'!D264+'[2]By Agency-SPEC'!D264</f>
        <v>9866</v>
      </c>
      <c r="E264" s="36">
        <f>SUM(C264:D264)</f>
        <v>112576</v>
      </c>
      <c r="F264" s="36">
        <f>B264-E264</f>
        <v>4308</v>
      </c>
    </row>
    <row r="265" spans="1:6">
      <c r="A265" s="38"/>
      <c r="B265" s="39"/>
      <c r="C265" s="39"/>
      <c r="D265" s="39"/>
      <c r="E265" s="39"/>
      <c r="F265" s="39"/>
    </row>
    <row r="266" spans="1:6">
      <c r="A266" s="40" t="s">
        <v>280</v>
      </c>
      <c r="B266" s="46">
        <f>+B267+B268</f>
        <v>488704</v>
      </c>
      <c r="C266" s="46">
        <f>+C267+C268</f>
        <v>476872</v>
      </c>
      <c r="D266" s="46">
        <f>+D267+D268</f>
        <v>8838</v>
      </c>
      <c r="E266" s="46">
        <f>+E267+E268</f>
        <v>485710</v>
      </c>
      <c r="F266" s="46">
        <f>+F267+F268</f>
        <v>2994</v>
      </c>
    </row>
    <row r="267" spans="1:6">
      <c r="A267" s="38" t="s">
        <v>281</v>
      </c>
      <c r="B267" s="36">
        <f>'[2]By Agency-REG (C)'!B267+'[2]By Agency-SPEC'!B267</f>
        <v>463381</v>
      </c>
      <c r="C267" s="36">
        <f>'[2]By Agency-REG (C)'!C267+'[2]By Agency-SPEC'!C267</f>
        <v>452624</v>
      </c>
      <c r="D267" s="36">
        <f>'[2]By Agency-REG (C)'!D267+'[2]By Agency-SPEC'!D267</f>
        <v>7764</v>
      </c>
      <c r="E267" s="36">
        <f>SUM(C267:D267)</f>
        <v>460388</v>
      </c>
      <c r="F267" s="36">
        <f>B267-E267</f>
        <v>2993</v>
      </c>
    </row>
    <row r="268" spans="1:6">
      <c r="A268" s="38" t="s">
        <v>282</v>
      </c>
      <c r="B268" s="36">
        <f>'[2]By Agency-REG (C)'!B268+'[2]By Agency-SPEC'!B268</f>
        <v>25323</v>
      </c>
      <c r="C268" s="36">
        <f>'[2]By Agency-REG (C)'!C268+'[2]By Agency-SPEC'!C268</f>
        <v>24248</v>
      </c>
      <c r="D268" s="36">
        <f>'[2]By Agency-REG (C)'!D268+'[2]By Agency-SPEC'!D268</f>
        <v>1074</v>
      </c>
      <c r="E268" s="36">
        <f>SUM(C268:D268)</f>
        <v>25322</v>
      </c>
      <c r="F268" s="36">
        <f>B268-E268</f>
        <v>1</v>
      </c>
    </row>
    <row r="269" spans="1:6">
      <c r="A269" s="38"/>
      <c r="B269" s="39"/>
      <c r="C269" s="39"/>
      <c r="D269" s="39"/>
      <c r="E269" s="39"/>
      <c r="F269" s="39"/>
    </row>
    <row r="270" spans="1:6">
      <c r="A270" s="40" t="s">
        <v>283</v>
      </c>
      <c r="B270" s="46">
        <f>+B271</f>
        <v>3997554</v>
      </c>
      <c r="C270" s="46">
        <f>+C271</f>
        <v>3407233</v>
      </c>
      <c r="D270" s="46">
        <f>+D271</f>
        <v>429134</v>
      </c>
      <c r="E270" s="46">
        <f>+E271</f>
        <v>3836367</v>
      </c>
      <c r="F270" s="46">
        <f>+F271</f>
        <v>161187</v>
      </c>
    </row>
    <row r="271" spans="1:6">
      <c r="A271" s="38" t="s">
        <v>284</v>
      </c>
      <c r="B271" s="36">
        <f>'[2]By Agency-REG (C)'!B271+'[2]By Agency-SPEC'!B271</f>
        <v>3997554</v>
      </c>
      <c r="C271" s="36">
        <f>'[2]By Agency-REG (C)'!C271+'[2]By Agency-SPEC'!C271</f>
        <v>3407233</v>
      </c>
      <c r="D271" s="36">
        <f>'[2]By Agency-REG (C)'!D271+'[2]By Agency-SPEC'!D271</f>
        <v>429134</v>
      </c>
      <c r="E271" s="36">
        <f>SUM(C271:D271)</f>
        <v>3836367</v>
      </c>
      <c r="F271" s="36">
        <f>B271-E271</f>
        <v>161187</v>
      </c>
    </row>
    <row r="272" spans="1:6">
      <c r="A272" s="38"/>
      <c r="B272" s="39"/>
      <c r="C272" s="39"/>
      <c r="D272" s="39"/>
      <c r="E272" s="39"/>
      <c r="F272" s="39"/>
    </row>
    <row r="273" spans="1:6">
      <c r="A273" s="40" t="s">
        <v>285</v>
      </c>
      <c r="B273" s="46">
        <f>+B274</f>
        <v>13900743</v>
      </c>
      <c r="C273" s="46">
        <f>+C274</f>
        <v>13170582</v>
      </c>
      <c r="D273" s="46">
        <f>+D274</f>
        <v>730158</v>
      </c>
      <c r="E273" s="46">
        <f>+E274</f>
        <v>13900740</v>
      </c>
      <c r="F273" s="46">
        <f>+F274</f>
        <v>3</v>
      </c>
    </row>
    <row r="274" spans="1:6">
      <c r="A274" s="38" t="s">
        <v>286</v>
      </c>
      <c r="B274" s="36">
        <f>'[2]By Agency-REG (C)'!B274+'[2]By Agency-SPEC'!B274</f>
        <v>13900743</v>
      </c>
      <c r="C274" s="36">
        <f>'[2]By Agency-REG (C)'!C274+'[2]By Agency-SPEC'!C274</f>
        <v>13170582</v>
      </c>
      <c r="D274" s="36">
        <f>'[2]By Agency-REG (C)'!D274+'[2]By Agency-SPEC'!D274</f>
        <v>730158</v>
      </c>
      <c r="E274" s="36">
        <f>SUM(C274:D274)</f>
        <v>13900740</v>
      </c>
      <c r="F274" s="36">
        <f>B274-E274</f>
        <v>3</v>
      </c>
    </row>
    <row r="275" spans="1:6">
      <c r="A275" s="38"/>
      <c r="B275" s="39"/>
      <c r="C275" s="39"/>
      <c r="D275" s="39"/>
      <c r="E275" s="39"/>
      <c r="F275" s="39"/>
    </row>
    <row r="276" spans="1:6">
      <c r="A276" s="40" t="s">
        <v>287</v>
      </c>
      <c r="B276" s="46">
        <f>+B277</f>
        <v>742940</v>
      </c>
      <c r="C276" s="46">
        <f>+C277</f>
        <v>665535</v>
      </c>
      <c r="D276" s="46">
        <f>+D277</f>
        <v>77394</v>
      </c>
      <c r="E276" s="46">
        <f>+E277</f>
        <v>742929</v>
      </c>
      <c r="F276" s="46">
        <f>+F277</f>
        <v>11</v>
      </c>
    </row>
    <row r="277" spans="1:6">
      <c r="A277" s="38" t="s">
        <v>288</v>
      </c>
      <c r="B277" s="36">
        <f>'[2]By Agency-REG (C)'!B277+'[2]By Agency-SPEC'!B277</f>
        <v>742940</v>
      </c>
      <c r="C277" s="36">
        <f>'[2]By Agency-REG (C)'!C277+'[2]By Agency-SPEC'!C277</f>
        <v>665535</v>
      </c>
      <c r="D277" s="36">
        <f>'[2]By Agency-REG (C)'!D277+'[2]By Agency-SPEC'!D277</f>
        <v>77394</v>
      </c>
      <c r="E277" s="36">
        <f>SUM(C277:D277)</f>
        <v>742929</v>
      </c>
      <c r="F277" s="36">
        <f>B277-E277</f>
        <v>11</v>
      </c>
    </row>
    <row r="278" spans="1:6">
      <c r="A278" s="38"/>
      <c r="B278" s="39"/>
      <c r="C278" s="39"/>
      <c r="D278" s="39"/>
      <c r="E278" s="39"/>
      <c r="F278" s="39"/>
    </row>
    <row r="279" spans="1:6">
      <c r="A279" s="40" t="s">
        <v>289</v>
      </c>
      <c r="B279" s="46">
        <f>+B280</f>
        <v>155805</v>
      </c>
      <c r="C279" s="46">
        <f>+C280</f>
        <v>147489</v>
      </c>
      <c r="D279" s="46">
        <f>+D280</f>
        <v>7897</v>
      </c>
      <c r="E279" s="46">
        <f>+E280</f>
        <v>155386</v>
      </c>
      <c r="F279" s="46">
        <f>+F280</f>
        <v>419</v>
      </c>
    </row>
    <row r="280" spans="1:6">
      <c r="A280" s="38" t="s">
        <v>290</v>
      </c>
      <c r="B280" s="36">
        <f>'[2]By Agency-REG (C)'!B280+'[2]By Agency-SPEC'!B280</f>
        <v>155805</v>
      </c>
      <c r="C280" s="36">
        <f>'[2]By Agency-REG (C)'!C280+'[2]By Agency-SPEC'!C280</f>
        <v>147489</v>
      </c>
      <c r="D280" s="36">
        <f>'[2]By Agency-REG (C)'!D280+'[2]By Agency-SPEC'!D280</f>
        <v>7897</v>
      </c>
      <c r="E280" s="36">
        <f>SUM(C280:D280)</f>
        <v>155386</v>
      </c>
      <c r="F280" s="36">
        <f>B280-E280</f>
        <v>419</v>
      </c>
    </row>
    <row r="281" spans="1:6">
      <c r="A281" s="38"/>
      <c r="B281" s="39"/>
      <c r="C281" s="39"/>
      <c r="D281" s="39"/>
      <c r="E281" s="39"/>
      <c r="F281" s="39"/>
    </row>
    <row r="282" spans="1:6">
      <c r="A282" s="58" t="s">
        <v>291</v>
      </c>
      <c r="B282" s="59">
        <f>+B12+B19+B22+B25+B28+B41+B45+B52+B54+B57+B65+B80+B86+B91+B100+B113+B124+B141+B144+B168+B175+B180+B188+B196+B205+B214+B256+B259+B266+B270+B273+B276+B279+B251</f>
        <v>538151137</v>
      </c>
      <c r="C282" s="59">
        <f>+C12+C19+C22+C25+C28+C41+C45+C52+C54+C57+C65+C80+C86+C91+C100+C113+C124+C141+C144+C168+C175+C180+C188+C196+C205+C214+C256+C259+C266+C270+C273+C276+C279+C251</f>
        <v>459744463</v>
      </c>
      <c r="D282" s="59">
        <f>+D12+D19+D22+D25+D28+D41+D45+D52+D54+D57+D65+D80+D86+D91+D100+D113+D124+D141+D144+D168+D175+D180+D188+D196+D205+D214+D256+D259+D266+D270+D273+D276+D279+D251</f>
        <v>33179340</v>
      </c>
      <c r="E282" s="59">
        <f>+E12+E19+E22+E25+E28+E41+E45+E52+E54+E57+E65+E80+E86+E91+E100+E113+E124+E141+E144+E168+E175+E180+E188+E196+E205+E214+E256+E259+E266+E270+E273+E276+E279+E251</f>
        <v>492923803</v>
      </c>
      <c r="F282" s="59">
        <f>+F12+F19+F22+F25+F28+F41+F45+F52+F54+F57+F65+F80+F86+F91+F100+F113+F124+F141+F144+F168+F175+F180+F188+F196+F205+F214+F256+F259+F266+F270+F273+F276+F279+F251</f>
        <v>45227334</v>
      </c>
    </row>
    <row r="283" spans="1:6">
      <c r="A283" s="38"/>
      <c r="B283" s="39"/>
      <c r="C283" s="39"/>
      <c r="D283" s="39"/>
      <c r="E283" s="39"/>
      <c r="F283" s="39"/>
    </row>
    <row r="284" spans="1:6">
      <c r="A284" s="60" t="s">
        <v>292</v>
      </c>
      <c r="B284" s="61"/>
      <c r="C284" s="61"/>
      <c r="D284" s="61"/>
      <c r="E284" s="61"/>
      <c r="F284" s="61"/>
    </row>
    <row r="285" spans="1:6">
      <c r="A285" s="35" t="s">
        <v>293</v>
      </c>
      <c r="B285" s="36">
        <f>'[2]By Agency-REG (C)'!B285+'[2]By Agency-SPEC'!B285</f>
        <v>29912264</v>
      </c>
      <c r="C285" s="36">
        <f>'[2]By Agency-REG (C)'!C285+'[2]By Agency-SPEC'!C285</f>
        <v>13634127</v>
      </c>
      <c r="D285" s="36">
        <f>'[2]By Agency-REG (C)'!D285+'[2]By Agency-SPEC'!D285</f>
        <v>14292291</v>
      </c>
      <c r="E285" s="36">
        <f>SUM(C285:D285)</f>
        <v>27926418</v>
      </c>
      <c r="F285" s="36">
        <f>B285-E285</f>
        <v>1985846</v>
      </c>
    </row>
    <row r="286" spans="1:6">
      <c r="A286" s="38"/>
      <c r="B286" s="39"/>
      <c r="C286" s="39"/>
      <c r="D286" s="39"/>
      <c r="E286" s="39"/>
      <c r="F286" s="39"/>
    </row>
    <row r="287" spans="1:6">
      <c r="A287" s="35" t="s">
        <v>294</v>
      </c>
      <c r="B287" s="62">
        <f>+B289+B304+B302</f>
        <v>0</v>
      </c>
      <c r="C287" s="62">
        <f>+C289+C304+C302</f>
        <v>0</v>
      </c>
      <c r="D287" s="62">
        <f>+D289+D304+D302</f>
        <v>0</v>
      </c>
      <c r="E287" s="62">
        <f>+E289+E304+E302</f>
        <v>0</v>
      </c>
      <c r="F287" s="62">
        <f>+F289+F304+F302</f>
        <v>0</v>
      </c>
    </row>
    <row r="288" spans="1:6">
      <c r="A288" s="38"/>
      <c r="B288" s="39"/>
      <c r="C288" s="39"/>
      <c r="D288" s="39"/>
      <c r="E288" s="39"/>
      <c r="F288" s="39"/>
    </row>
    <row r="289" spans="1:6">
      <c r="A289" s="35" t="s">
        <v>295</v>
      </c>
      <c r="B289" s="36">
        <f>SUM(B290:B294)</f>
        <v>0</v>
      </c>
      <c r="C289" s="36">
        <f>SUM(C290:C294)</f>
        <v>0</v>
      </c>
      <c r="D289" s="36">
        <f>SUM(D290:D294)</f>
        <v>0</v>
      </c>
      <c r="E289" s="36">
        <f t="shared" ref="E289:E294" si="28">SUM(C289:D289)</f>
        <v>0</v>
      </c>
      <c r="F289" s="36">
        <f t="shared" ref="F289:F294" si="29">B289-E289</f>
        <v>0</v>
      </c>
    </row>
    <row r="290" spans="1:6">
      <c r="A290" s="35" t="s">
        <v>296</v>
      </c>
      <c r="B290" s="36">
        <f>'[2]By Agency-REG (C)'!B290+'[2]By Agency-SPEC'!B290</f>
        <v>0</v>
      </c>
      <c r="C290" s="36">
        <f>'[2]By Agency-REG (C)'!C290+'[2]By Agency-SPEC'!C290</f>
        <v>0</v>
      </c>
      <c r="D290" s="36">
        <f>'[2]By Agency-REG (C)'!D290+'[2]By Agency-SPEC'!D290</f>
        <v>0</v>
      </c>
      <c r="E290" s="36">
        <f t="shared" si="28"/>
        <v>0</v>
      </c>
      <c r="F290" s="36">
        <f t="shared" si="29"/>
        <v>0</v>
      </c>
    </row>
    <row r="291" spans="1:6">
      <c r="A291" s="35" t="s">
        <v>297</v>
      </c>
      <c r="B291" s="36">
        <f>'[2]By Agency-REG (C)'!B291+'[2]By Agency-SPEC'!B291</f>
        <v>0</v>
      </c>
      <c r="C291" s="36">
        <f>'[2]By Agency-REG (C)'!C291+'[2]By Agency-SPEC'!C291</f>
        <v>0</v>
      </c>
      <c r="D291" s="36">
        <f>'[2]By Agency-REG (C)'!D291+'[2]By Agency-SPEC'!D291</f>
        <v>0</v>
      </c>
      <c r="E291" s="36">
        <f t="shared" si="28"/>
        <v>0</v>
      </c>
      <c r="F291" s="36">
        <f t="shared" si="29"/>
        <v>0</v>
      </c>
    </row>
    <row r="292" spans="1:6">
      <c r="A292" s="63" t="s">
        <v>298</v>
      </c>
      <c r="B292" s="36">
        <f>'[2]By Agency-REG (C)'!B292+'[2]By Agency-SPEC'!B292</f>
        <v>0</v>
      </c>
      <c r="C292" s="36">
        <f>'[2]By Agency-REG (C)'!C292+'[2]By Agency-SPEC'!C292</f>
        <v>0</v>
      </c>
      <c r="D292" s="36">
        <f>'[2]By Agency-REG (C)'!D292+'[2]By Agency-SPEC'!D292</f>
        <v>0</v>
      </c>
      <c r="E292" s="36">
        <f t="shared" si="28"/>
        <v>0</v>
      </c>
      <c r="F292" s="36">
        <f t="shared" si="29"/>
        <v>0</v>
      </c>
    </row>
    <row r="293" spans="1:6">
      <c r="A293" s="38" t="s">
        <v>299</v>
      </c>
      <c r="B293" s="36">
        <f>'[2]By Agency-REG (C)'!B293+'[2]By Agency-SPEC'!B293</f>
        <v>0</v>
      </c>
      <c r="C293" s="36">
        <f>'[2]By Agency-REG (C)'!C293+'[2]By Agency-SPEC'!C293</f>
        <v>0</v>
      </c>
      <c r="D293" s="36">
        <f>'[2]By Agency-REG (C)'!D293+'[2]By Agency-SPEC'!D293</f>
        <v>0</v>
      </c>
      <c r="E293" s="36">
        <f t="shared" si="28"/>
        <v>0</v>
      </c>
      <c r="F293" s="36">
        <f t="shared" si="29"/>
        <v>0</v>
      </c>
    </row>
    <row r="294" spans="1:6">
      <c r="A294" s="38" t="s">
        <v>300</v>
      </c>
      <c r="B294" s="36">
        <f>'[2]By Agency-REG (C)'!B294+'[2]By Agency-SPEC'!B294</f>
        <v>0</v>
      </c>
      <c r="C294" s="36">
        <f>'[2]By Agency-REG (C)'!C294+'[2]By Agency-SPEC'!C294</f>
        <v>0</v>
      </c>
      <c r="D294" s="36">
        <f>'[2]By Agency-REG (C)'!D294+'[2]By Agency-SPEC'!D294</f>
        <v>0</v>
      </c>
      <c r="E294" s="36">
        <f t="shared" si="28"/>
        <v>0</v>
      </c>
      <c r="F294" s="36">
        <f t="shared" si="29"/>
        <v>0</v>
      </c>
    </row>
    <row r="295" spans="1:6">
      <c r="A295" s="42"/>
      <c r="B295" s="64"/>
      <c r="C295" s="64"/>
      <c r="D295" s="64"/>
      <c r="E295" s="64"/>
      <c r="F295" s="64"/>
    </row>
    <row r="296" spans="1:6">
      <c r="A296" s="35" t="s">
        <v>301</v>
      </c>
      <c r="B296" s="36">
        <f>SUM(B297:B300)</f>
        <v>0</v>
      </c>
      <c r="C296" s="36">
        <f>SUM(C297:C300)</f>
        <v>0</v>
      </c>
      <c r="D296" s="36">
        <f>SUM(D297:D300)</f>
        <v>0</v>
      </c>
      <c r="E296" s="65">
        <f>SUM(E297:E300)</f>
        <v>0</v>
      </c>
      <c r="F296" s="65">
        <f>SUM(F297:F300)</f>
        <v>0</v>
      </c>
    </row>
    <row r="297" spans="1:6">
      <c r="A297" s="38" t="s">
        <v>302</v>
      </c>
      <c r="B297" s="36">
        <f>'[2]By Agency-REG (C)'!B297+'[2]By Agency-SPEC'!B297</f>
        <v>0</v>
      </c>
      <c r="C297" s="36">
        <f>'[2]By Agency-REG (C)'!C297+'[2]By Agency-SPEC'!C297</f>
        <v>0</v>
      </c>
      <c r="D297" s="36">
        <f>'[2]By Agency-REG (C)'!D297+'[2]By Agency-SPEC'!D297</f>
        <v>0</v>
      </c>
      <c r="E297" s="36">
        <f>SUM(C297:D297)</f>
        <v>0</v>
      </c>
      <c r="F297" s="36">
        <f>B297-E297</f>
        <v>0</v>
      </c>
    </row>
    <row r="298" spans="1:6">
      <c r="A298" s="38" t="s">
        <v>303</v>
      </c>
      <c r="B298" s="36">
        <f>'[2]By Agency-REG (C)'!B298+'[2]By Agency-SPEC'!B298</f>
        <v>0</v>
      </c>
      <c r="C298" s="36">
        <f>'[2]By Agency-REG (C)'!C298+'[2]By Agency-SPEC'!C298</f>
        <v>0</v>
      </c>
      <c r="D298" s="36">
        <f>'[2]By Agency-REG (C)'!D298+'[2]By Agency-SPEC'!D298</f>
        <v>0</v>
      </c>
      <c r="E298" s="36">
        <f>SUM(C298:D298)</f>
        <v>0</v>
      </c>
      <c r="F298" s="36">
        <f>B298-E298</f>
        <v>0</v>
      </c>
    </row>
    <row r="299" spans="1:6">
      <c r="A299" s="35" t="s">
        <v>304</v>
      </c>
      <c r="B299" s="36">
        <f>'[2]By Agency-REG (C)'!B299+'[2]By Agency-SPEC'!B299</f>
        <v>0</v>
      </c>
      <c r="C299" s="36">
        <f>'[2]By Agency-REG (C)'!C299+'[2]By Agency-SPEC'!C299</f>
        <v>0</v>
      </c>
      <c r="D299" s="36">
        <f>'[2]By Agency-REG (C)'!D299+'[2]By Agency-SPEC'!D299</f>
        <v>0</v>
      </c>
      <c r="E299" s="36">
        <f>SUM(C299:D299)</f>
        <v>0</v>
      </c>
      <c r="F299" s="36">
        <f>B299-E299</f>
        <v>0</v>
      </c>
    </row>
    <row r="300" spans="1:6">
      <c r="A300" s="35" t="s">
        <v>305</v>
      </c>
      <c r="B300" s="36">
        <f>'[2]By Agency-REG (C)'!B300+'[2]By Agency-SPEC'!B300</f>
        <v>0</v>
      </c>
      <c r="C300" s="36">
        <f>'[2]By Agency-REG (C)'!C300+'[2]By Agency-SPEC'!C300</f>
        <v>0</v>
      </c>
      <c r="D300" s="36">
        <f>'[2]By Agency-REG (C)'!D300+'[2]By Agency-SPEC'!D300</f>
        <v>0</v>
      </c>
      <c r="E300" s="36">
        <f>SUM(C300:D300)</f>
        <v>0</v>
      </c>
      <c r="F300" s="36">
        <f>B300-E300</f>
        <v>0</v>
      </c>
    </row>
    <row r="301" spans="1:6">
      <c r="A301" s="35"/>
      <c r="B301" s="39"/>
      <c r="C301" s="39"/>
      <c r="D301" s="39"/>
      <c r="E301" s="39"/>
      <c r="F301" s="39"/>
    </row>
    <row r="302" spans="1:6">
      <c r="A302" s="35" t="s">
        <v>306</v>
      </c>
      <c r="B302" s="36">
        <f>'[2]By Agency-REG (C)'!B302+'[2]By Agency-SPEC'!B302</f>
        <v>0</v>
      </c>
      <c r="C302" s="36">
        <f>'[2]By Agency-REG (C)'!C302+'[2]By Agency-SPEC'!C302</f>
        <v>0</v>
      </c>
      <c r="D302" s="36">
        <f>'[2]By Agency-REG (C)'!D302+'[2]By Agency-SPEC'!D302</f>
        <v>0</v>
      </c>
      <c r="E302" s="36">
        <f>SUM(C302:D302)</f>
        <v>0</v>
      </c>
      <c r="F302" s="36">
        <f>B302-E302</f>
        <v>0</v>
      </c>
    </row>
    <row r="303" spans="1:6">
      <c r="A303" s="35"/>
      <c r="B303" s="39"/>
      <c r="C303" s="39"/>
      <c r="D303" s="39"/>
      <c r="E303" s="39"/>
      <c r="F303" s="39"/>
    </row>
    <row r="304" spans="1:6">
      <c r="A304" s="35" t="s">
        <v>307</v>
      </c>
      <c r="B304" s="36">
        <f>'[2]By Agency-REG (C)'!B304+'[2]By Agency-SPEC'!B304</f>
        <v>0</v>
      </c>
      <c r="C304" s="36">
        <f>'[2]By Agency-REG (C)'!C304+'[2]By Agency-SPEC'!C304</f>
        <v>0</v>
      </c>
      <c r="D304" s="36">
        <f>'[2]By Agency-REG (C)'!D304+'[2]By Agency-SPEC'!D304</f>
        <v>0</v>
      </c>
      <c r="E304" s="36">
        <f>SUM(C304:D304)</f>
        <v>0</v>
      </c>
      <c r="F304" s="36">
        <f>B304-E304</f>
        <v>0</v>
      </c>
    </row>
    <row r="305" spans="1:6">
      <c r="A305" s="38"/>
      <c r="B305" s="39"/>
      <c r="C305" s="39"/>
      <c r="D305" s="39"/>
      <c r="E305" s="39"/>
      <c r="F305" s="39"/>
    </row>
    <row r="306" spans="1:6">
      <c r="A306" s="35" t="s">
        <v>308</v>
      </c>
      <c r="B306" s="65">
        <f>SUM(B307:B316)</f>
        <v>1078016</v>
      </c>
      <c r="C306" s="65">
        <f>SUM(C307:C316)</f>
        <v>1072999</v>
      </c>
      <c r="D306" s="65">
        <f>SUM(D307:D316)</f>
        <v>4580</v>
      </c>
      <c r="E306" s="65">
        <f>SUM(E307:E316)</f>
        <v>1077579</v>
      </c>
      <c r="F306" s="65">
        <f>SUM(F307:F316)</f>
        <v>437</v>
      </c>
    </row>
    <row r="307" spans="1:6">
      <c r="A307" s="38" t="s">
        <v>309</v>
      </c>
      <c r="B307" s="36">
        <f>'[2]By Agency-REG (C)'!B307+'[2]By Agency-SPEC'!B307</f>
        <v>0</v>
      </c>
      <c r="C307" s="36">
        <f>'[2]By Agency-REG (C)'!C307+'[2]By Agency-SPEC'!C307</f>
        <v>0</v>
      </c>
      <c r="D307" s="36">
        <f>'[2]By Agency-REG (C)'!D307+'[2]By Agency-SPEC'!D307</f>
        <v>0</v>
      </c>
      <c r="E307" s="36">
        <f t="shared" ref="E307:E316" si="30">SUM(C307:D307)</f>
        <v>0</v>
      </c>
      <c r="F307" s="36">
        <f t="shared" ref="F307:F316" si="31">B307-E307</f>
        <v>0</v>
      </c>
    </row>
    <row r="308" spans="1:6">
      <c r="A308" s="38" t="s">
        <v>310</v>
      </c>
      <c r="B308" s="36">
        <f>'[2]By Agency-REG (C)'!B308+'[2]By Agency-SPEC'!B308</f>
        <v>0</v>
      </c>
      <c r="C308" s="36">
        <f>'[2]By Agency-REG (C)'!C308+'[2]By Agency-SPEC'!C308</f>
        <v>0</v>
      </c>
      <c r="D308" s="36">
        <f>'[2]By Agency-REG (C)'!D308+'[2]By Agency-SPEC'!D308</f>
        <v>0</v>
      </c>
      <c r="E308" s="36">
        <f t="shared" si="30"/>
        <v>0</v>
      </c>
      <c r="F308" s="36">
        <f t="shared" si="31"/>
        <v>0</v>
      </c>
    </row>
    <row r="309" spans="1:6">
      <c r="A309" s="38" t="s">
        <v>311</v>
      </c>
      <c r="B309" s="36">
        <f>'[2]By Agency-REG (C)'!B309+'[2]By Agency-SPEC'!B309</f>
        <v>0</v>
      </c>
      <c r="C309" s="36">
        <f>'[2]By Agency-REG (C)'!C309+'[2]By Agency-SPEC'!C309</f>
        <v>0</v>
      </c>
      <c r="D309" s="36">
        <f>'[2]By Agency-REG (C)'!D309+'[2]By Agency-SPEC'!D309</f>
        <v>0</v>
      </c>
      <c r="E309" s="36">
        <f t="shared" si="30"/>
        <v>0</v>
      </c>
      <c r="F309" s="36">
        <f t="shared" si="31"/>
        <v>0</v>
      </c>
    </row>
    <row r="310" spans="1:6">
      <c r="A310" s="35" t="s">
        <v>312</v>
      </c>
      <c r="B310" s="36">
        <f>'[2]By Agency-REG (C)'!B310+'[2]By Agency-SPEC'!B310</f>
        <v>1011565</v>
      </c>
      <c r="C310" s="36">
        <f>'[2]By Agency-REG (C)'!C310+'[2]By Agency-SPEC'!C310</f>
        <v>1011394</v>
      </c>
      <c r="D310" s="36">
        <f>'[2]By Agency-REG (C)'!D310+'[2]By Agency-SPEC'!D310</f>
        <v>170</v>
      </c>
      <c r="E310" s="36">
        <f t="shared" si="30"/>
        <v>1011564</v>
      </c>
      <c r="F310" s="36">
        <f t="shared" si="31"/>
        <v>1</v>
      </c>
    </row>
    <row r="311" spans="1:6">
      <c r="A311" s="38" t="s">
        <v>313</v>
      </c>
      <c r="B311" s="36">
        <f>'[2]By Agency-REG (C)'!B311+'[2]By Agency-SPEC'!B311</f>
        <v>66451</v>
      </c>
      <c r="C311" s="36">
        <f>'[2]By Agency-REG (C)'!C311+'[2]By Agency-SPEC'!C311</f>
        <v>61605</v>
      </c>
      <c r="D311" s="36">
        <f>'[2]By Agency-REG (C)'!D311+'[2]By Agency-SPEC'!D311</f>
        <v>4410</v>
      </c>
      <c r="E311" s="36">
        <f t="shared" si="30"/>
        <v>66015</v>
      </c>
      <c r="F311" s="36">
        <f t="shared" si="31"/>
        <v>436</v>
      </c>
    </row>
    <row r="312" spans="1:6">
      <c r="A312" s="38" t="s">
        <v>314</v>
      </c>
      <c r="B312" s="36">
        <f>'[2]By Agency-REG (C)'!B312+'[2]By Agency-SPEC'!B312</f>
        <v>0</v>
      </c>
      <c r="C312" s="36">
        <f>'[2]By Agency-REG (C)'!C312+'[2]By Agency-SPEC'!C312</f>
        <v>0</v>
      </c>
      <c r="D312" s="36">
        <f>'[2]By Agency-REG (C)'!D312+'[2]By Agency-SPEC'!D312</f>
        <v>0</v>
      </c>
      <c r="E312" s="36">
        <f t="shared" si="30"/>
        <v>0</v>
      </c>
      <c r="F312" s="36">
        <f t="shared" si="31"/>
        <v>0</v>
      </c>
    </row>
    <row r="313" spans="1:6">
      <c r="A313" s="42" t="s">
        <v>315</v>
      </c>
      <c r="B313" s="36">
        <f>'[2]By Agency-REG (C)'!B313+'[2]By Agency-SPEC'!B313</f>
        <v>0</v>
      </c>
      <c r="C313" s="36">
        <f>'[2]By Agency-REG (C)'!C313+'[2]By Agency-SPEC'!C313</f>
        <v>0</v>
      </c>
      <c r="D313" s="36">
        <f>'[2]By Agency-REG (C)'!D313+'[2]By Agency-SPEC'!D313</f>
        <v>0</v>
      </c>
      <c r="E313" s="36">
        <f t="shared" si="30"/>
        <v>0</v>
      </c>
      <c r="F313" s="36">
        <f t="shared" si="31"/>
        <v>0</v>
      </c>
    </row>
    <row r="314" spans="1:6">
      <c r="A314" s="66" t="s">
        <v>316</v>
      </c>
      <c r="B314" s="36">
        <f>'[2]By Agency-REG (C)'!B314+'[2]By Agency-SPEC'!B314</f>
        <v>0</v>
      </c>
      <c r="C314" s="36">
        <f>'[2]By Agency-REG (C)'!C314+'[2]By Agency-SPEC'!C314</f>
        <v>0</v>
      </c>
      <c r="D314" s="36">
        <f>'[2]By Agency-REG (C)'!D314+'[2]By Agency-SPEC'!D314</f>
        <v>0</v>
      </c>
      <c r="E314" s="36">
        <f t="shared" si="30"/>
        <v>0</v>
      </c>
      <c r="F314" s="36">
        <f t="shared" si="31"/>
        <v>0</v>
      </c>
    </row>
    <row r="315" spans="1:6">
      <c r="A315" s="35" t="s">
        <v>317</v>
      </c>
      <c r="B315" s="36">
        <f>'[2]By Agency-REG (C)'!B315+'[2]By Agency-SPEC'!B315</f>
        <v>0</v>
      </c>
      <c r="C315" s="36">
        <f>'[2]By Agency-REG (C)'!C315+'[2]By Agency-SPEC'!C315</f>
        <v>0</v>
      </c>
      <c r="D315" s="36">
        <f>'[2]By Agency-REG (C)'!D315+'[2]By Agency-SPEC'!D315</f>
        <v>0</v>
      </c>
      <c r="E315" s="36">
        <f t="shared" si="30"/>
        <v>0</v>
      </c>
      <c r="F315" s="36">
        <f t="shared" si="31"/>
        <v>0</v>
      </c>
    </row>
    <row r="316" spans="1:6">
      <c r="A316" s="35" t="s">
        <v>318</v>
      </c>
      <c r="B316" s="36">
        <f>'[2]By Agency-REG (C)'!B316+'[2]By Agency-SPEC'!B316</f>
        <v>0</v>
      </c>
      <c r="C316" s="36">
        <f>'[2]By Agency-REG (C)'!C316+'[2]By Agency-SPEC'!C316</f>
        <v>0</v>
      </c>
      <c r="D316" s="36">
        <f>'[2]By Agency-REG (C)'!D316+'[2]By Agency-SPEC'!D316</f>
        <v>0</v>
      </c>
      <c r="E316" s="36">
        <f t="shared" si="30"/>
        <v>0</v>
      </c>
      <c r="F316" s="36">
        <f t="shared" si="31"/>
        <v>0</v>
      </c>
    </row>
    <row r="317" spans="1:6">
      <c r="A317" s="38"/>
      <c r="B317" s="39"/>
      <c r="C317" s="39"/>
      <c r="D317" s="39"/>
      <c r="E317" s="39"/>
      <c r="F317" s="39"/>
    </row>
    <row r="318" spans="1:6">
      <c r="A318" s="38" t="s">
        <v>319</v>
      </c>
      <c r="B318" s="36"/>
      <c r="C318" s="36"/>
      <c r="D318" s="36"/>
      <c r="E318" s="36"/>
      <c r="F318" s="36"/>
    </row>
    <row r="319" spans="1:6">
      <c r="A319" s="38"/>
      <c r="B319" s="39"/>
      <c r="C319" s="39"/>
      <c r="D319" s="39"/>
      <c r="E319" s="39"/>
      <c r="F319" s="39"/>
    </row>
    <row r="320" spans="1:6">
      <c r="A320" s="38" t="s">
        <v>320</v>
      </c>
      <c r="B320" s="36">
        <f>'[2]By Agency-REG (C)'!B320+'[2]By Agency-SPEC'!B320</f>
        <v>4103248</v>
      </c>
      <c r="C320" s="36">
        <f>'[2]By Agency-REG (C)'!C320+'[2]By Agency-SPEC'!C320</f>
        <v>3407841</v>
      </c>
      <c r="D320" s="36">
        <f>'[2]By Agency-REG (C)'!D320+'[2]By Agency-SPEC'!D320</f>
        <v>475551</v>
      </c>
      <c r="E320" s="36">
        <f>SUM(C320:D320)</f>
        <v>3883392</v>
      </c>
      <c r="F320" s="36">
        <f>B320-E320</f>
        <v>219856</v>
      </c>
    </row>
    <row r="321" spans="1:6">
      <c r="A321" s="38"/>
      <c r="B321" s="39"/>
      <c r="C321" s="39"/>
      <c r="D321" s="39"/>
      <c r="E321" s="39"/>
      <c r="F321" s="39"/>
    </row>
    <row r="322" spans="1:6">
      <c r="A322" s="38" t="s">
        <v>321</v>
      </c>
      <c r="B322" s="36"/>
      <c r="C322" s="36"/>
      <c r="D322" s="36"/>
      <c r="E322" s="36"/>
      <c r="F322" s="36"/>
    </row>
    <row r="323" spans="1:6">
      <c r="A323" s="38"/>
      <c r="B323" s="39"/>
      <c r="C323" s="39"/>
      <c r="D323" s="39"/>
      <c r="E323" s="39"/>
      <c r="F323" s="39"/>
    </row>
    <row r="324" spans="1:6">
      <c r="A324" s="38" t="s">
        <v>322</v>
      </c>
      <c r="B324" s="36"/>
      <c r="C324" s="36"/>
      <c r="D324" s="36"/>
      <c r="E324" s="36"/>
      <c r="F324" s="36"/>
    </row>
    <row r="325" spans="1:6">
      <c r="A325" s="38"/>
      <c r="B325" s="39"/>
      <c r="C325" s="39"/>
      <c r="D325" s="39"/>
      <c r="E325" s="39"/>
      <c r="F325" s="39"/>
    </row>
    <row r="326" spans="1:6">
      <c r="A326" s="35" t="s">
        <v>323</v>
      </c>
      <c r="B326" s="36"/>
      <c r="C326" s="36"/>
      <c r="D326" s="36"/>
      <c r="E326" s="36"/>
      <c r="F326" s="36"/>
    </row>
    <row r="327" spans="1:6">
      <c r="A327" s="38"/>
      <c r="B327" s="39"/>
      <c r="C327" s="39"/>
      <c r="D327" s="39"/>
      <c r="E327" s="39"/>
      <c r="F327" s="39"/>
    </row>
    <row r="328" spans="1:6">
      <c r="A328" s="38" t="s">
        <v>324</v>
      </c>
      <c r="B328" s="36"/>
      <c r="C328" s="36"/>
      <c r="D328" s="36"/>
      <c r="E328" s="36"/>
      <c r="F328" s="36"/>
    </row>
    <row r="329" spans="1:6">
      <c r="A329" s="38"/>
      <c r="B329" s="39"/>
      <c r="C329" s="39"/>
      <c r="D329" s="39"/>
      <c r="E329" s="39"/>
      <c r="F329" s="39"/>
    </row>
    <row r="330" spans="1:6">
      <c r="A330" s="38" t="s">
        <v>325</v>
      </c>
      <c r="B330" s="36"/>
      <c r="C330" s="36"/>
      <c r="D330" s="36"/>
      <c r="E330" s="36"/>
      <c r="F330" s="36"/>
    </row>
    <row r="331" spans="1:6">
      <c r="A331" s="38"/>
      <c r="B331" s="39"/>
      <c r="C331" s="39"/>
      <c r="D331" s="39"/>
      <c r="E331" s="39"/>
      <c r="F331" s="39"/>
    </row>
    <row r="332" spans="1:6">
      <c r="A332" s="38" t="s">
        <v>326</v>
      </c>
      <c r="B332" s="36"/>
      <c r="C332" s="36"/>
      <c r="D332" s="36"/>
      <c r="E332" s="36"/>
      <c r="F332" s="36"/>
    </row>
    <row r="333" spans="1:6">
      <c r="A333" s="38"/>
      <c r="B333" s="39"/>
      <c r="C333" s="39"/>
      <c r="D333" s="39"/>
      <c r="E333" s="39"/>
      <c r="F333" s="39"/>
    </row>
    <row r="334" spans="1:6">
      <c r="A334" s="38" t="s">
        <v>327</v>
      </c>
      <c r="B334" s="36"/>
      <c r="C334" s="36"/>
      <c r="D334" s="36"/>
      <c r="E334" s="36"/>
      <c r="F334" s="36"/>
    </row>
    <row r="335" spans="1:6">
      <c r="A335" s="38"/>
      <c r="B335" s="39"/>
      <c r="C335" s="39"/>
      <c r="D335" s="39"/>
      <c r="E335" s="39"/>
      <c r="F335" s="39"/>
    </row>
    <row r="336" spans="1:6">
      <c r="A336" s="38" t="s">
        <v>328</v>
      </c>
      <c r="B336" s="36"/>
      <c r="C336" s="36"/>
      <c r="D336" s="36"/>
      <c r="E336" s="36"/>
      <c r="F336" s="36"/>
    </row>
    <row r="337" spans="1:6">
      <c r="A337" s="38"/>
      <c r="B337" s="39"/>
      <c r="C337" s="39"/>
      <c r="D337" s="39"/>
      <c r="E337" s="39"/>
      <c r="F337" s="39"/>
    </row>
    <row r="338" spans="1:6">
      <c r="A338" s="38" t="s">
        <v>329</v>
      </c>
      <c r="B338" s="36"/>
      <c r="C338" s="36"/>
      <c r="D338" s="36"/>
      <c r="E338" s="36"/>
      <c r="F338" s="36"/>
    </row>
    <row r="339" spans="1:6">
      <c r="A339" s="35"/>
      <c r="B339" s="39"/>
      <c r="C339" s="39"/>
      <c r="D339" s="39"/>
      <c r="E339" s="39"/>
      <c r="F339" s="39"/>
    </row>
    <row r="340" spans="1:6">
      <c r="A340" s="35" t="s">
        <v>330</v>
      </c>
      <c r="B340" s="36"/>
      <c r="C340" s="36"/>
      <c r="D340" s="36"/>
      <c r="E340" s="36"/>
      <c r="F340" s="36"/>
    </row>
    <row r="341" spans="1:6">
      <c r="A341" s="35"/>
      <c r="B341" s="39"/>
      <c r="C341" s="39"/>
      <c r="D341" s="39"/>
      <c r="E341" s="39"/>
      <c r="F341" s="39"/>
    </row>
    <row r="342" spans="1:6">
      <c r="A342" s="35" t="s">
        <v>331</v>
      </c>
      <c r="B342" s="36"/>
      <c r="C342" s="36"/>
      <c r="D342" s="36"/>
      <c r="E342" s="36"/>
      <c r="F342" s="36"/>
    </row>
    <row r="343" spans="1:6">
      <c r="A343" s="35"/>
      <c r="B343" s="39"/>
      <c r="C343" s="39"/>
      <c r="D343" s="39"/>
      <c r="E343" s="39"/>
      <c r="F343" s="39"/>
    </row>
    <row r="344" spans="1:6">
      <c r="A344" s="35" t="s">
        <v>332</v>
      </c>
      <c r="B344" s="36"/>
      <c r="C344" s="36"/>
      <c r="D344" s="36"/>
      <c r="E344" s="36"/>
      <c r="F344" s="36"/>
    </row>
    <row r="345" spans="1:6">
      <c r="A345" s="38"/>
      <c r="B345" s="39"/>
      <c r="C345" s="39"/>
      <c r="D345" s="39"/>
      <c r="E345" s="39"/>
      <c r="F345" s="39"/>
    </row>
    <row r="346" spans="1:6">
      <c r="A346" s="67" t="s">
        <v>333</v>
      </c>
      <c r="B346" s="68">
        <f>+B285+B287+B306+B318+B320+B322+B324+B326+B328+B332+B334+B336+B338+B340+B344+B330</f>
        <v>35093528</v>
      </c>
      <c r="C346" s="68">
        <f>+C285+C287+C306+C318+C320+C322+C324+C326+C328+C332+C334+C336+C338+C340+C344+C330</f>
        <v>18114967</v>
      </c>
      <c r="D346" s="68">
        <f>+D285+D287+D306+D318+D320+D322+D324+D326+D328+D332+D334+D336+D338+D340+D344+D330</f>
        <v>14772422</v>
      </c>
      <c r="E346" s="68">
        <f>+E285+E287+E306+E318+E320+E322+E324+E326+E328+E332+E334+E336+E338+E340+E344+E330</f>
        <v>32887389</v>
      </c>
      <c r="F346" s="68">
        <f>+F285+F287+F306+F318+F320+F322+F324+F326+F328+F332+F334+F336+F338+F340+F344+F330</f>
        <v>2206139</v>
      </c>
    </row>
    <row r="347" spans="1:6">
      <c r="A347" s="38"/>
      <c r="B347" s="65"/>
      <c r="C347" s="65"/>
      <c r="D347" s="65"/>
      <c r="E347" s="65"/>
      <c r="F347" s="65"/>
    </row>
    <row r="348" spans="1:6">
      <c r="A348" s="58" t="s">
        <v>334</v>
      </c>
      <c r="B348" s="46">
        <f>+B346+B282</f>
        <v>573244665</v>
      </c>
      <c r="C348" s="46">
        <f>+C346+C282</f>
        <v>477859430</v>
      </c>
      <c r="D348" s="46">
        <f>+D346+D282</f>
        <v>47951762</v>
      </c>
      <c r="E348" s="46">
        <f>+E346+E282</f>
        <v>525811192</v>
      </c>
      <c r="F348" s="46">
        <f>+F346+F282</f>
        <v>47433473</v>
      </c>
    </row>
    <row r="349" spans="1:6" ht="12.75" customHeight="1">
      <c r="A349" s="38"/>
      <c r="B349" s="39"/>
      <c r="C349" s="39"/>
      <c r="D349" s="39"/>
      <c r="E349" s="39"/>
      <c r="F349" s="39"/>
    </row>
    <row r="350" spans="1:6" ht="12.75" customHeight="1">
      <c r="A350" s="60" t="s">
        <v>335</v>
      </c>
      <c r="B350" s="61"/>
      <c r="C350" s="61"/>
      <c r="D350" s="61"/>
      <c r="E350" s="61"/>
      <c r="F350" s="61"/>
    </row>
    <row r="351" spans="1:6" ht="12.75" customHeight="1">
      <c r="A351" s="60" t="s">
        <v>336</v>
      </c>
      <c r="B351" s="61"/>
      <c r="C351" s="61"/>
      <c r="D351" s="61"/>
      <c r="E351" s="61"/>
      <c r="F351" s="61"/>
    </row>
    <row r="352" spans="1:6" ht="12.75" customHeight="1">
      <c r="A352" s="38" t="s">
        <v>332</v>
      </c>
      <c r="B352" s="36">
        <f>'[2]By Agency-REG (C)'!B352+'[2]By Agency-SPEC'!B352</f>
        <v>0</v>
      </c>
      <c r="C352" s="36">
        <f>'[2]By Agency-REG (C)'!C352+'[2]By Agency-SPEC'!C352</f>
        <v>0</v>
      </c>
      <c r="D352" s="36">
        <f>'[2]By Agency-REG (C)'!D352+'[2]By Agency-SPEC'!D352</f>
        <v>0</v>
      </c>
      <c r="E352" s="36">
        <f t="shared" ref="E352:E360" si="32">SUM(C352:D352)</f>
        <v>0</v>
      </c>
      <c r="F352" s="36">
        <f t="shared" ref="F352:F360" si="33">B352-E352</f>
        <v>0</v>
      </c>
    </row>
    <row r="353" spans="1:6" ht="12.75" customHeight="1">
      <c r="A353" s="38" t="s">
        <v>337</v>
      </c>
      <c r="B353" s="36">
        <f>'[2]By Agency-REG (C)'!B353+'[2]By Agency-SPEC'!B353</f>
        <v>164790638</v>
      </c>
      <c r="C353" s="36">
        <f>'[2]By Agency-REG (C)'!C353+'[2]By Agency-SPEC'!C353</f>
        <v>164727968</v>
      </c>
      <c r="D353" s="36">
        <f>'[2]By Agency-REG (C)'!D353+'[2]By Agency-SPEC'!D353</f>
        <v>37439</v>
      </c>
      <c r="E353" s="36">
        <f t="shared" si="32"/>
        <v>164765407</v>
      </c>
      <c r="F353" s="36">
        <f t="shared" si="33"/>
        <v>25231</v>
      </c>
    </row>
    <row r="354" spans="1:6" ht="12.75" customHeight="1">
      <c r="A354" s="38" t="s">
        <v>338</v>
      </c>
      <c r="B354" s="36">
        <f>'[2]By Agency-REG (C)'!B354+'[2]By Agency-SPEC'!B354</f>
        <v>0</v>
      </c>
      <c r="C354" s="36">
        <f>'[2]By Agency-REG (C)'!C354+'[2]By Agency-SPEC'!C354</f>
        <v>0</v>
      </c>
      <c r="D354" s="36">
        <f>'[2]By Agency-REG (C)'!D354+'[2]By Agency-SPEC'!D354</f>
        <v>0</v>
      </c>
      <c r="E354" s="36">
        <f t="shared" si="32"/>
        <v>0</v>
      </c>
      <c r="F354" s="36">
        <f t="shared" si="33"/>
        <v>0</v>
      </c>
    </row>
    <row r="355" spans="1:6" ht="12.75" customHeight="1">
      <c r="A355" s="38" t="s">
        <v>339</v>
      </c>
      <c r="B355" s="36">
        <f>'[2]By Agency-REG (C)'!B355+'[2]By Agency-SPEC'!B355</f>
        <v>0</v>
      </c>
      <c r="C355" s="36">
        <f>'[2]By Agency-REG (C)'!C355+'[2]By Agency-SPEC'!C355</f>
        <v>0</v>
      </c>
      <c r="D355" s="36">
        <f>'[2]By Agency-REG (C)'!D355+'[2]By Agency-SPEC'!D355</f>
        <v>0</v>
      </c>
      <c r="E355" s="36">
        <f t="shared" si="32"/>
        <v>0</v>
      </c>
      <c r="F355" s="36">
        <f t="shared" si="33"/>
        <v>0</v>
      </c>
    </row>
    <row r="356" spans="1:6" ht="12.75" customHeight="1">
      <c r="A356" s="38" t="s">
        <v>340</v>
      </c>
      <c r="B356" s="36">
        <f>'[2]By Agency-REG (C)'!B356+'[2]By Agency-SPEC'!B356</f>
        <v>0</v>
      </c>
      <c r="C356" s="36">
        <f>'[2]By Agency-REG (C)'!C356+'[2]By Agency-SPEC'!C356</f>
        <v>0</v>
      </c>
      <c r="D356" s="36">
        <f>'[2]By Agency-REG (C)'!D356+'[2]By Agency-SPEC'!D356</f>
        <v>0</v>
      </c>
      <c r="E356" s="36">
        <f t="shared" si="32"/>
        <v>0</v>
      </c>
      <c r="F356" s="36">
        <f t="shared" si="33"/>
        <v>0</v>
      </c>
    </row>
    <row r="357" spans="1:6" ht="12.75" customHeight="1">
      <c r="A357" s="38" t="s">
        <v>341</v>
      </c>
      <c r="B357" s="36">
        <f>'[2]By Agency-REG (C)'!B357+'[2]By Agency-SPEC'!B357</f>
        <v>0</v>
      </c>
      <c r="C357" s="36">
        <f>'[2]By Agency-REG (C)'!C357+'[2]By Agency-SPEC'!C357</f>
        <v>0</v>
      </c>
      <c r="D357" s="36">
        <f>'[2]By Agency-REG (C)'!D357+'[2]By Agency-SPEC'!D357</f>
        <v>0</v>
      </c>
      <c r="E357" s="36">
        <f t="shared" si="32"/>
        <v>0</v>
      </c>
      <c r="F357" s="36">
        <f t="shared" si="33"/>
        <v>0</v>
      </c>
    </row>
    <row r="358" spans="1:6" ht="12.75" customHeight="1">
      <c r="A358" s="38" t="s">
        <v>342</v>
      </c>
      <c r="B358" s="36">
        <f>'[2]By Agency-REG (C)'!B358+'[2]By Agency-SPEC'!B358</f>
        <v>0</v>
      </c>
      <c r="C358" s="36">
        <f>'[2]By Agency-REG (C)'!C358+'[2]By Agency-SPEC'!C358</f>
        <v>0</v>
      </c>
      <c r="D358" s="36">
        <f>'[2]By Agency-REG (C)'!D358+'[2]By Agency-SPEC'!D358</f>
        <v>0</v>
      </c>
      <c r="E358" s="36">
        <f t="shared" si="32"/>
        <v>0</v>
      </c>
      <c r="F358" s="36">
        <f t="shared" si="33"/>
        <v>0</v>
      </c>
    </row>
    <row r="359" spans="1:6" ht="12.75" customHeight="1">
      <c r="A359" s="38" t="s">
        <v>343</v>
      </c>
      <c r="B359" s="36">
        <f>'[2]By Agency-REG (C)'!B359+'[2]By Agency-SPEC'!B359</f>
        <v>0</v>
      </c>
      <c r="C359" s="36">
        <f>'[2]By Agency-REG (C)'!C359+'[2]By Agency-SPEC'!C359</f>
        <v>0</v>
      </c>
      <c r="D359" s="36">
        <f>'[2]By Agency-REG (C)'!D359+'[2]By Agency-SPEC'!D359</f>
        <v>0</v>
      </c>
      <c r="E359" s="36">
        <f t="shared" si="32"/>
        <v>0</v>
      </c>
      <c r="F359" s="36">
        <f t="shared" si="33"/>
        <v>0</v>
      </c>
    </row>
    <row r="360" spans="1:6">
      <c r="A360" s="35" t="s">
        <v>344</v>
      </c>
      <c r="B360" s="36">
        <f>'[2]By Agency-REG (C)'!B360+'[2]By Agency-SPEC'!B360</f>
        <v>0</v>
      </c>
      <c r="C360" s="36">
        <f>'[2]By Agency-REG (C)'!C360+'[2]By Agency-SPEC'!C360</f>
        <v>0</v>
      </c>
      <c r="D360" s="36">
        <f>'[2]By Agency-REG (C)'!D360+'[2]By Agency-SPEC'!D360</f>
        <v>0</v>
      </c>
      <c r="E360" s="36">
        <f t="shared" si="32"/>
        <v>0</v>
      </c>
      <c r="F360" s="36">
        <f t="shared" si="33"/>
        <v>0</v>
      </c>
    </row>
    <row r="361" spans="1:6">
      <c r="A361" s="58" t="s">
        <v>345</v>
      </c>
      <c r="B361" s="46">
        <f>SUM(B352:B360)</f>
        <v>164790638</v>
      </c>
      <c r="C361" s="46">
        <f>SUM(C352:C360)</f>
        <v>164727968</v>
      </c>
      <c r="D361" s="46">
        <f>SUM(D352:D360)</f>
        <v>37439</v>
      </c>
      <c r="E361" s="46">
        <f>SUM(E352:E360)</f>
        <v>164765407</v>
      </c>
      <c r="F361" s="46">
        <f>SUM(F352:F360)</f>
        <v>25231</v>
      </c>
    </row>
    <row r="362" spans="1:6">
      <c r="A362" s="38"/>
      <c r="B362" s="65"/>
      <c r="C362" s="65"/>
      <c r="D362" s="65"/>
      <c r="E362" s="65"/>
      <c r="F362" s="65"/>
    </row>
    <row r="363" spans="1:6" ht="12" thickBot="1">
      <c r="A363" s="69" t="s">
        <v>346</v>
      </c>
      <c r="B363" s="70">
        <f>+B361+B348</f>
        <v>738035303</v>
      </c>
      <c r="C363" s="70">
        <f>+C361+C348</f>
        <v>642587398</v>
      </c>
      <c r="D363" s="70">
        <f>+D361+D348</f>
        <v>47989201</v>
      </c>
      <c r="E363" s="70">
        <f>+E361+E348</f>
        <v>690576599</v>
      </c>
      <c r="F363" s="70">
        <f>+F361+F348</f>
        <v>47458704</v>
      </c>
    </row>
    <row r="364" spans="1:6" s="27" customFormat="1" ht="12.75" customHeight="1" thickTop="1">
      <c r="A364" s="71"/>
      <c r="B364" s="72"/>
      <c r="C364" s="72"/>
      <c r="D364" s="72"/>
      <c r="E364" s="72"/>
      <c r="F364" s="72"/>
    </row>
    <row r="365" spans="1:6" s="27" customFormat="1" ht="12.75" customHeight="1">
      <c r="A365" s="28" t="s">
        <v>347</v>
      </c>
      <c r="B365" s="73"/>
      <c r="C365" s="73"/>
      <c r="D365" s="73"/>
      <c r="E365" s="73"/>
      <c r="F365" s="73"/>
    </row>
    <row r="366" spans="1:6" ht="12.75" customHeight="1">
      <c r="A366" s="69"/>
      <c r="B366" s="61"/>
      <c r="C366" s="61"/>
      <c r="D366" s="61"/>
      <c r="E366" s="61"/>
      <c r="F366" s="61"/>
    </row>
    <row r="367" spans="1:6" ht="12.75" customHeight="1">
      <c r="A367" s="38"/>
      <c r="B367" s="39"/>
      <c r="C367" s="39"/>
      <c r="D367" s="39"/>
      <c r="E367" s="39"/>
      <c r="F367" s="39"/>
    </row>
    <row r="368" spans="1:6" ht="12.75" customHeight="1">
      <c r="A368" s="38" t="s">
        <v>365</v>
      </c>
      <c r="B368" s="39"/>
      <c r="C368" s="39"/>
      <c r="D368" s="39"/>
      <c r="E368" s="39"/>
      <c r="F368" s="74"/>
    </row>
    <row r="369" spans="1:6" ht="12.75" customHeight="1">
      <c r="A369" s="38" t="s">
        <v>366</v>
      </c>
      <c r="B369" s="39"/>
      <c r="C369" s="39"/>
      <c r="D369" s="39"/>
      <c r="E369" s="39"/>
      <c r="F369" s="39"/>
    </row>
    <row r="370" spans="1:6" ht="12.75" customHeight="1">
      <c r="A370" s="38" t="s">
        <v>373</v>
      </c>
      <c r="B370" s="56"/>
      <c r="C370" s="38"/>
      <c r="D370" s="38"/>
      <c r="E370" s="56"/>
      <c r="F370" s="38"/>
    </row>
    <row r="371" spans="1:6" ht="12.75" customHeight="1">
      <c r="A371" s="38" t="s">
        <v>367</v>
      </c>
      <c r="B371" s="38"/>
      <c r="C371" s="38"/>
      <c r="D371" s="38"/>
      <c r="E371" s="38"/>
      <c r="F371" s="38"/>
    </row>
    <row r="372" spans="1:6">
      <c r="A372" s="75" t="s">
        <v>375</v>
      </c>
    </row>
    <row r="375" spans="1:6">
      <c r="A375" s="30"/>
      <c r="B375" s="30"/>
      <c r="C375" s="30"/>
      <c r="D375" s="30"/>
      <c r="E375" s="30"/>
      <c r="F375" s="30"/>
    </row>
  </sheetData>
  <mergeCells count="2">
    <mergeCell ref="A5:A9"/>
    <mergeCell ref="B5:F8"/>
  </mergeCells>
  <phoneticPr fontId="0" type="noConversion"/>
  <printOptions horizontalCentered="1"/>
  <pageMargins left="0.2" right="0.2" top="0.25" bottom="0.25" header="0.25" footer="0.2"/>
  <pageSetup paperSize="9" scale="90" orientation="portrait" r:id="rId1"/>
  <headerFooter alignWithMargins="0">
    <oddFooter>&amp;C&amp;8Page &amp;P of &amp;N</oddFooter>
  </headerFooter>
  <rowBreaks count="5" manualBreakCount="5">
    <brk id="79" max="5" man="1"/>
    <brk id="143" max="5" man="1"/>
    <brk id="211" max="5" man="1"/>
    <brk id="278" max="5" man="1"/>
    <brk id="3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O8"/>
  <sheetViews>
    <sheetView topLeftCell="A2" workbookViewId="0">
      <selection activeCell="P49" sqref="P49"/>
    </sheetView>
  </sheetViews>
  <sheetFormatPr defaultRowHeight="12.75"/>
  <cols>
    <col min="1" max="1" width="38.7109375" customWidth="1"/>
    <col min="2" max="2" width="11.42578125" bestFit="1" customWidth="1"/>
    <col min="3" max="3" width="9.85546875" bestFit="1" customWidth="1"/>
    <col min="4" max="5" width="9.28515625" bestFit="1" customWidth="1"/>
    <col min="6" max="6" width="9.42578125" bestFit="1" customWidth="1"/>
    <col min="7" max="7" width="10.140625" bestFit="1" customWidth="1"/>
    <col min="8" max="8" width="14.5703125" customWidth="1"/>
    <col min="10" max="10" width="9.28515625" bestFit="1" customWidth="1"/>
    <col min="11" max="11" width="10.140625" bestFit="1" customWidth="1"/>
    <col min="12" max="12" width="9.85546875" bestFit="1" customWidth="1"/>
    <col min="13" max="13" width="10.5703125" bestFit="1" customWidth="1"/>
    <col min="14" max="14" width="10.140625" customWidth="1"/>
    <col min="15" max="15" width="10.140625" bestFit="1" customWidth="1"/>
  </cols>
  <sheetData>
    <row r="1" spans="1:15">
      <c r="A1" t="s">
        <v>362</v>
      </c>
    </row>
    <row r="2" spans="1:15">
      <c r="A2" t="s">
        <v>349</v>
      </c>
    </row>
    <row r="3" spans="1:15">
      <c r="A3" t="s">
        <v>363</v>
      </c>
      <c r="J3" t="s">
        <v>350</v>
      </c>
    </row>
    <row r="4" spans="1:15">
      <c r="B4" t="s">
        <v>351</v>
      </c>
      <c r="C4" t="s">
        <v>352</v>
      </c>
      <c r="D4" t="s">
        <v>353</v>
      </c>
      <c r="E4" t="s">
        <v>354</v>
      </c>
      <c r="F4" t="s">
        <v>355</v>
      </c>
      <c r="G4" t="s">
        <v>356</v>
      </c>
      <c r="H4" t="s">
        <v>357</v>
      </c>
      <c r="J4" t="s">
        <v>351</v>
      </c>
      <c r="K4" t="s">
        <v>352</v>
      </c>
      <c r="L4" t="s">
        <v>353</v>
      </c>
      <c r="M4" t="s">
        <v>354</v>
      </c>
      <c r="N4" t="s">
        <v>355</v>
      </c>
      <c r="O4" t="s">
        <v>356</v>
      </c>
    </row>
    <row r="5" spans="1:15">
      <c r="A5" t="s">
        <v>358</v>
      </c>
      <c r="B5" s="76">
        <v>99513.082999999999</v>
      </c>
      <c r="C5" s="76">
        <v>114611.13499999999</v>
      </c>
      <c r="D5" s="76">
        <v>121850.757</v>
      </c>
      <c r="E5" s="76">
        <v>118560.897</v>
      </c>
      <c r="F5" s="76">
        <v>153136.136</v>
      </c>
      <c r="G5" s="76">
        <v>130363.295</v>
      </c>
      <c r="H5" s="76">
        <f>SUM(B5:G5)</f>
        <v>738035.30299999996</v>
      </c>
      <c r="I5" s="76"/>
      <c r="J5" s="76">
        <f>B5</f>
        <v>99513.082999999999</v>
      </c>
      <c r="K5" s="76">
        <f t="shared" ref="K5:O6" si="0">+J5+C5</f>
        <v>214124.21799999999</v>
      </c>
      <c r="L5" s="76">
        <f t="shared" si="0"/>
        <v>335974.97499999998</v>
      </c>
      <c r="M5" s="76">
        <f t="shared" si="0"/>
        <v>454535.87199999997</v>
      </c>
      <c r="N5" s="76">
        <f t="shared" si="0"/>
        <v>607672.00799999991</v>
      </c>
      <c r="O5" s="76">
        <f t="shared" si="0"/>
        <v>738035.30299999996</v>
      </c>
    </row>
    <row r="6" spans="1:15">
      <c r="A6" t="s">
        <v>359</v>
      </c>
      <c r="B6" s="76">
        <v>93795.168999999994</v>
      </c>
      <c r="C6" s="76">
        <v>105267.67600000001</v>
      </c>
      <c r="D6" s="76">
        <v>114041.352</v>
      </c>
      <c r="E6" s="76">
        <v>111698.077</v>
      </c>
      <c r="F6" s="76">
        <v>142152.80799999999</v>
      </c>
      <c r="G6" s="76">
        <v>123621.51700000001</v>
      </c>
      <c r="H6" s="76">
        <f>SUM(B6:G6)</f>
        <v>690576.59899999993</v>
      </c>
      <c r="I6" s="76"/>
      <c r="J6" s="76">
        <f>B6</f>
        <v>93795.168999999994</v>
      </c>
      <c r="K6" s="76">
        <f t="shared" si="0"/>
        <v>199062.845</v>
      </c>
      <c r="L6" s="76">
        <f t="shared" si="0"/>
        <v>313104.19699999999</v>
      </c>
      <c r="M6" s="76">
        <f t="shared" si="0"/>
        <v>424802.27399999998</v>
      </c>
      <c r="N6" s="76">
        <f t="shared" si="0"/>
        <v>566955.08199999994</v>
      </c>
      <c r="O6" s="76">
        <f t="shared" si="0"/>
        <v>690576.59899999993</v>
      </c>
    </row>
    <row r="7" spans="1:15">
      <c r="A7" t="s">
        <v>360</v>
      </c>
      <c r="B7" s="77">
        <f>+B6/B5*100</f>
        <v>94.254108276396181</v>
      </c>
      <c r="C7" s="77">
        <f t="shared" ref="C7:H7" si="1">+C6/C5*100</f>
        <v>91.847686527142429</v>
      </c>
      <c r="D7" s="77">
        <f t="shared" si="1"/>
        <v>93.591008219998173</v>
      </c>
      <c r="E7" s="77">
        <f t="shared" si="1"/>
        <v>94.21156538652032</v>
      </c>
      <c r="F7" s="77">
        <f t="shared" si="1"/>
        <v>92.827735969516695</v>
      </c>
      <c r="G7" s="77">
        <f t="shared" si="1"/>
        <v>94.82846916380872</v>
      </c>
      <c r="H7" s="77">
        <f t="shared" si="1"/>
        <v>93.569588906236916</v>
      </c>
      <c r="J7" s="77"/>
      <c r="K7" s="77"/>
      <c r="L7" s="77"/>
      <c r="M7" s="77"/>
      <c r="N7" s="77"/>
      <c r="O7" s="77"/>
    </row>
    <row r="8" spans="1:15">
      <c r="A8" t="s">
        <v>361</v>
      </c>
      <c r="B8" s="77">
        <f t="shared" ref="B8:G8" si="2">J8</f>
        <v>94.254108276396181</v>
      </c>
      <c r="C8" s="77">
        <f t="shared" si="2"/>
        <v>92.966058141073987</v>
      </c>
      <c r="D8" s="77">
        <f t="shared" si="2"/>
        <v>93.192713832332302</v>
      </c>
      <c r="E8" s="77">
        <f t="shared" si="2"/>
        <v>93.458470534092413</v>
      </c>
      <c r="F8" s="77">
        <f t="shared" si="2"/>
        <v>93.299522527948994</v>
      </c>
      <c r="G8" s="77">
        <f t="shared" si="2"/>
        <v>93.569588906236916</v>
      </c>
      <c r="J8" s="77">
        <f t="shared" ref="J8:O8" si="3">+J6/J5*100</f>
        <v>94.254108276396181</v>
      </c>
      <c r="K8" s="77">
        <f t="shared" si="3"/>
        <v>92.966058141073987</v>
      </c>
      <c r="L8" s="77">
        <f t="shared" si="3"/>
        <v>93.192713832332302</v>
      </c>
      <c r="M8" s="77">
        <f t="shared" si="3"/>
        <v>93.458470534092413</v>
      </c>
      <c r="N8" s="77">
        <f t="shared" si="3"/>
        <v>93.299522527948994</v>
      </c>
      <c r="O8" s="77">
        <f t="shared" si="3"/>
        <v>93.569588906236916</v>
      </c>
    </row>
  </sheetData>
  <phoneticPr fontId="20" type="noConversion"/>
  <pageMargins left="0.75" right="0.75" top="0.9" bottom="0.64" header="0.5" footer="0.5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By Department</vt:lpstr>
      <vt:lpstr>By Agency</vt:lpstr>
      <vt:lpstr>Graph</vt:lpstr>
      <vt:lpstr>'By Agency'!Print_Area</vt:lpstr>
      <vt:lpstr>'By Department'!Print_Area</vt:lpstr>
      <vt:lpstr>Graph!Print_Area</vt:lpstr>
      <vt:lpstr>'By Agency'!Print_Titles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jpablo</dc:creator>
  <cp:lastModifiedBy>Ma. Salvacion M. Axalan</cp:lastModifiedBy>
  <cp:lastPrinted>2013-10-22T07:10:38Z</cp:lastPrinted>
  <dcterms:created xsi:type="dcterms:W3CDTF">2013-10-18T06:26:53Z</dcterms:created>
  <dcterms:modified xsi:type="dcterms:W3CDTF">2013-10-29T02:30:59Z</dcterms:modified>
</cp:coreProperties>
</file>